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2D705295-B479-4E83-BC81-1DF6E6264838}" xr6:coauthVersionLast="47" xr6:coauthVersionMax="47" xr10:uidLastSave="{00000000-0000-0000-0000-000000000000}"/>
  <bookViews>
    <workbookView xWindow="-45120" yWindow="-120" windowWidth="29040" windowHeight="15840" xr2:uid="{00000000-000D-0000-FFFF-FFFF00000000}"/>
  </bookViews>
  <sheets>
    <sheet name="Kokonaisuus" sheetId="1" r:id="rId1"/>
    <sheet name="Tase" sheetId="4" r:id="rId2"/>
    <sheet name="Lainaerittel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" l="1"/>
  <c r="E70" i="1"/>
  <c r="H23" i="2"/>
  <c r="D70" i="1"/>
  <c r="C70" i="1"/>
  <c r="G23" i="2"/>
  <c r="F23" i="2"/>
  <c r="C23" i="2"/>
  <c r="H22" i="2"/>
  <c r="E22" i="2"/>
  <c r="H21" i="2"/>
  <c r="I21" i="2" s="1"/>
  <c r="E21" i="2"/>
  <c r="H20" i="2"/>
  <c r="I20" i="2" s="1"/>
  <c r="E20" i="2"/>
  <c r="H19" i="2"/>
  <c r="I19" i="2" s="1"/>
  <c r="E19" i="2"/>
  <c r="H18" i="2"/>
  <c r="I18" i="2" s="1"/>
  <c r="E18" i="2"/>
  <c r="I17" i="2"/>
  <c r="H17" i="2"/>
  <c r="E17" i="2"/>
  <c r="I16" i="2"/>
  <c r="H16" i="2"/>
  <c r="E16" i="2"/>
  <c r="E23" i="2" s="1"/>
  <c r="D23" i="2" s="1"/>
  <c r="H9" i="2"/>
  <c r="I9" i="2" s="1"/>
  <c r="E9" i="2"/>
  <c r="H8" i="2"/>
  <c r="I8" i="2" s="1"/>
  <c r="E8" i="2"/>
  <c r="H7" i="2"/>
  <c r="I7" i="2" s="1"/>
  <c r="E7" i="2"/>
  <c r="H6" i="2"/>
  <c r="I6" i="2" s="1"/>
  <c r="E6" i="2"/>
  <c r="C56" i="4"/>
  <c r="C54" i="4"/>
  <c r="E36" i="4"/>
  <c r="E40" i="4" s="1"/>
  <c r="E187" i="1" s="1"/>
  <c r="E62" i="4"/>
  <c r="C34" i="4"/>
  <c r="E14" i="4"/>
  <c r="E13" i="4"/>
  <c r="E12" i="4"/>
  <c r="E11" i="4"/>
  <c r="C15" i="4"/>
  <c r="C8" i="4"/>
  <c r="C9" i="4"/>
  <c r="C30" i="4" s="1"/>
  <c r="C10" i="4"/>
  <c r="C31" i="4" s="1"/>
  <c r="C11" i="4"/>
  <c r="C12" i="4"/>
  <c r="C13" i="4"/>
  <c r="C7" i="4"/>
  <c r="D194" i="1"/>
  <c r="D156" i="1"/>
  <c r="E156" i="1"/>
  <c r="C156" i="1"/>
  <c r="E165" i="1"/>
  <c r="E193" i="1" s="1"/>
  <c r="E158" i="1"/>
  <c r="E141" i="1"/>
  <c r="C165" i="1"/>
  <c r="C193" i="1" s="1"/>
  <c r="C187" i="1" l="1"/>
  <c r="C37" i="4"/>
  <c r="E28" i="4" s="1"/>
  <c r="C59" i="4"/>
  <c r="E50" i="4" s="1"/>
  <c r="D165" i="1"/>
  <c r="D193" i="1" s="1"/>
  <c r="D158" i="1"/>
  <c r="C141" i="1"/>
  <c r="D141" i="1"/>
  <c r="C132" i="1"/>
  <c r="E132" i="1"/>
  <c r="D132" i="1"/>
  <c r="C144" i="1" l="1"/>
  <c r="E144" i="1"/>
  <c r="C137" i="1"/>
  <c r="C189" i="1" s="1"/>
  <c r="E37" i="4"/>
  <c r="E39" i="4"/>
  <c r="E186" i="1" s="1"/>
  <c r="E59" i="4"/>
  <c r="E61" i="4"/>
  <c r="C186" i="1" s="1"/>
  <c r="E137" i="1"/>
  <c r="E189" i="1" s="1"/>
  <c r="D137" i="1"/>
  <c r="C163" i="1" l="1"/>
  <c r="C192" i="1" s="1"/>
  <c r="C138" i="1"/>
  <c r="C190" i="1" s="1"/>
  <c r="C154" i="1"/>
  <c r="C161" i="1" s="1"/>
  <c r="C194" i="1" s="1"/>
  <c r="D163" i="1"/>
  <c r="D192" i="1" s="1"/>
  <c r="D189" i="1"/>
  <c r="E138" i="1"/>
  <c r="E190" i="1" s="1"/>
  <c r="E154" i="1"/>
  <c r="E160" i="1" s="1"/>
  <c r="E194" i="1" s="1"/>
  <c r="E163" i="1"/>
  <c r="E192" i="1" s="1"/>
  <c r="D138" i="1"/>
  <c r="D190" i="1" s="1"/>
  <c r="D154" i="1"/>
  <c r="E74" i="1" l="1"/>
  <c r="E72" i="1"/>
  <c r="D67" i="1"/>
  <c r="C67" i="1"/>
  <c r="E5" i="2"/>
  <c r="F12" i="2"/>
  <c r="C12" i="2"/>
  <c r="C68" i="1" s="1"/>
  <c r="H11" i="2"/>
  <c r="H10" i="2"/>
  <c r="I10" i="2" s="1"/>
  <c r="E10" i="2"/>
  <c r="E11" i="2"/>
  <c r="E67" i="1" s="1"/>
  <c r="H5" i="2"/>
  <c r="E12" i="2" l="1"/>
  <c r="E68" i="1" s="1"/>
  <c r="E76" i="1" s="1"/>
  <c r="E10" i="4"/>
  <c r="C66" i="1"/>
  <c r="E9" i="4" s="1"/>
  <c r="E15" i="4" s="1"/>
  <c r="E19" i="4" s="1"/>
  <c r="D187" i="1" s="1"/>
  <c r="C76" i="1"/>
  <c r="G12" i="2"/>
  <c r="H12" i="2"/>
  <c r="F68" i="1" s="1"/>
  <c r="I5" i="2"/>
  <c r="D76" i="1" l="1"/>
  <c r="F66" i="1"/>
  <c r="F76" i="1"/>
  <c r="D12" i="2"/>
  <c r="D68" i="1" s="1"/>
  <c r="E66" i="1"/>
  <c r="D66" i="1" s="1"/>
  <c r="I16" i="1" l="1"/>
  <c r="J70" i="1" l="1"/>
  <c r="J71" i="1"/>
  <c r="J69" i="1"/>
  <c r="J68" i="1"/>
  <c r="I19" i="1"/>
  <c r="I17" i="1"/>
  <c r="I15" i="1"/>
  <c r="I14" i="1"/>
  <c r="I13" i="1"/>
  <c r="I12" i="1"/>
  <c r="E10" i="1" l="1"/>
  <c r="I11" i="1" l="1"/>
  <c r="C6" i="4"/>
  <c r="C16" i="4" s="1"/>
  <c r="E7" i="4" s="1"/>
  <c r="D144" i="1" s="1"/>
  <c r="E21" i="1"/>
  <c r="I18" i="1" s="1"/>
  <c r="E19" i="1"/>
  <c r="E16" i="4" l="1"/>
  <c r="E18" i="4" s="1"/>
  <c r="D186" i="1" s="1"/>
  <c r="E24" i="1"/>
  <c r="J67" i="1" l="1"/>
  <c r="D160" i="1"/>
</calcChain>
</file>

<file path=xl/sharedStrings.xml><?xml version="1.0" encoding="utf-8"?>
<sst xmlns="http://schemas.openxmlformats.org/spreadsheetml/2006/main" count="262" uniqueCount="138">
  <si>
    <t>€/ha</t>
  </si>
  <si>
    <t>yht. €</t>
  </si>
  <si>
    <t>Omat pellot</t>
  </si>
  <si>
    <t xml:space="preserve"> </t>
  </si>
  <si>
    <t>Metsä</t>
  </si>
  <si>
    <t>€/yksikkö</t>
  </si>
  <si>
    <t>Verovelat</t>
  </si>
  <si>
    <t>korko%</t>
  </si>
  <si>
    <t xml:space="preserve">korko </t>
  </si>
  <si>
    <t>€/v</t>
  </si>
  <si>
    <t>Eläimet</t>
  </si>
  <si>
    <t>Tilivarat (jos yksityistili erikseen)</t>
  </si>
  <si>
    <t>Tuotevarastot, esim. vilja, täysrehu</t>
  </si>
  <si>
    <t>ha/</t>
  </si>
  <si>
    <t>yksikköä</t>
  </si>
  <si>
    <t>Yhteensä kaikki omaisuus</t>
  </si>
  <si>
    <t>Ostovelat (lasku tullut, ei vielä maksettu)</t>
  </si>
  <si>
    <t>hyvä</t>
  </si>
  <si>
    <t>kohtalainen</t>
  </si>
  <si>
    <t>huono</t>
  </si>
  <si>
    <t>Saamiset (tuote myyty, ei vielä maksettu)</t>
  </si>
  <si>
    <t>Pankkilainat yhteensä</t>
  </si>
  <si>
    <t>Osamaksurahoitukset yhteensä</t>
  </si>
  <si>
    <t xml:space="preserve"> keskimäärin</t>
  </si>
  <si>
    <t>Vastuut meijerille, lihataloille ym.</t>
  </si>
  <si>
    <t>Maatilan sijoitukset (esim. osuuspääomat, osakkeet)</t>
  </si>
  <si>
    <t>Tarvikevarastot, esim. lann. &amp; kasvinsuoj.aineet</t>
  </si>
  <si>
    <t xml:space="preserve">VASTUULAJI  </t>
  </si>
  <si>
    <t>Värien selitykset</t>
  </si>
  <si>
    <t xml:space="preserve">   - josta tuet (s. 1, kohta 8)</t>
  </si>
  <si>
    <t>Menot yhteensä (s. 2)</t>
  </si>
  <si>
    <t>Maatalouden velat yhteensä (s. 4)</t>
  </si>
  <si>
    <t>Maatalouden varat yhteensä (s. 4)</t>
  </si>
  <si>
    <t>Vuokramaat ha</t>
  </si>
  <si>
    <t>Maatalouden veroilmoituksen (2-lomakkeen) tiedot €</t>
  </si>
  <si>
    <t>Maatalouden tulos (s. 2)</t>
  </si>
  <si>
    <t>Kaikki vastuut yhteensä</t>
  </si>
  <si>
    <t>OMAISUUSLAJI</t>
  </si>
  <si>
    <t>Yhteensä vakuudelliset pankkiluotot</t>
  </si>
  <si>
    <t>Yhteensä maatalouden omaisuus</t>
  </si>
  <si>
    <t xml:space="preserve">Rakennukset </t>
  </si>
  <si>
    <t xml:space="preserve">Koneet ja kalusto </t>
  </si>
  <si>
    <t>KÄYVÄT ARVOT ("jos nyt myisin")</t>
  </si>
  <si>
    <t>Luotollinen tili</t>
  </si>
  <si>
    <t>Asuinrakennus</t>
  </si>
  <si>
    <t>Maatilani taloudelliset resurssit, OMAISUUS, varovainen arvio</t>
  </si>
  <si>
    <t>Kaaviota varten:</t>
  </si>
  <si>
    <t>Metsän kestävät hakkuumahdollisuudet lähivuosina (1-3 v) €</t>
  </si>
  <si>
    <t xml:space="preserve">Tuote-ja tarvikevarastot </t>
  </si>
  <si>
    <t xml:space="preserve">Kannattavuus </t>
  </si>
  <si>
    <t xml:space="preserve">Vakavaraisuus </t>
  </si>
  <si>
    <t>Maatilan taloustilanteen kartoitus</t>
  </si>
  <si>
    <t>Maatilani taloudelliset resurssit, TULOS</t>
  </si>
  <si>
    <r>
      <t>Muu yksityisomaisuus</t>
    </r>
    <r>
      <rPr>
        <sz val="11"/>
        <color theme="1"/>
        <rFont val="Calibri"/>
        <family val="2"/>
        <scheme val="minor"/>
      </rPr>
      <t xml:space="preserve"> (sis. osakkeet, rahastot ym. säästöt)</t>
    </r>
  </si>
  <si>
    <t>Maatilan ulkopuoliset tulot</t>
  </si>
  <si>
    <t xml:space="preserve">  - verot</t>
  </si>
  <si>
    <t xml:space="preserve">  - korot</t>
  </si>
  <si>
    <t xml:space="preserve">  - yksityismenot</t>
  </si>
  <si>
    <t>ohjelma €/v</t>
  </si>
  <si>
    <t>Lainasaldo</t>
  </si>
  <si>
    <t>Korko%</t>
  </si>
  <si>
    <t xml:space="preserve">Lyhennysohjelma </t>
  </si>
  <si>
    <t>eriä/v</t>
  </si>
  <si>
    <t>Korko</t>
  </si>
  <si>
    <t>€/lyhennys</t>
  </si>
  <si>
    <t>Velat/käyttökate</t>
  </si>
  <si>
    <t>Laina-</t>
  </si>
  <si>
    <t>Käyttökate €</t>
  </si>
  <si>
    <t>Osuuspääomat</t>
  </si>
  <si>
    <r>
      <t>Pankkilainat yhteen</t>
    </r>
    <r>
      <rPr>
        <sz val="13"/>
        <color theme="1"/>
        <rFont val="Calibri"/>
        <family val="2"/>
        <scheme val="minor"/>
      </rPr>
      <t>sä, ks. lainaerittely-välilehti</t>
    </r>
  </si>
  <si>
    <t>Ostovelat (lasku tullut, ei vielä maksettu) ks. erittelyt</t>
  </si>
  <si>
    <t>Maatilani taloudelliset resurssit, VASTUUT</t>
  </si>
  <si>
    <t>lyhennys-</t>
  </si>
  <si>
    <t xml:space="preserve">  ,joista perinnässä tai ulosotossa</t>
  </si>
  <si>
    <t>Lainaerittely</t>
  </si>
  <si>
    <t>aika v</t>
  </si>
  <si>
    <t xml:space="preserve"> Yht. pankkilainat</t>
  </si>
  <si>
    <t>2022 ennuste</t>
  </si>
  <si>
    <t>Rakennusten poistamaton hankintameno 31.12. (s. 3, kohta A7)</t>
  </si>
  <si>
    <t>Koneiden menojäännös verovuoden lopussa (s. 3, kohta B7)</t>
  </si>
  <si>
    <r>
      <t xml:space="preserve">Maatal.tulos + poistot + tasausvaraus + korot = </t>
    </r>
    <r>
      <rPr>
        <b/>
        <sz val="13"/>
        <color rgb="FFFF0000"/>
        <rFont val="Calibri"/>
        <family val="2"/>
        <scheme val="minor"/>
      </rPr>
      <t>käyttökate</t>
    </r>
  </si>
  <si>
    <t xml:space="preserve">  =  100 x (menot-poistot-tasausvaraus-korot)/tulot </t>
  </si>
  <si>
    <t>Oman pääoman tuotto%</t>
  </si>
  <si>
    <t xml:space="preserve">  = 100 x nettotulos/oma pääoma</t>
  </si>
  <si>
    <t xml:space="preserve">  = 100 x (tulos-verot)/(koko omaisuus-velat)</t>
  </si>
  <si>
    <t>Maatilani MAKSUVALMIUS</t>
  </si>
  <si>
    <t xml:space="preserve">  - lainojen lyhennykset</t>
  </si>
  <si>
    <t xml:space="preserve">  - rästimaksut</t>
  </si>
  <si>
    <t xml:space="preserve"> -&gt; ylläpitoinvestoinnit ja säästöön/oman pääoman korvaus (+)</t>
  </si>
  <si>
    <t xml:space="preserve">     tai  tulot muualta (-)</t>
  </si>
  <si>
    <t>Poistot/lyhennykset</t>
  </si>
  <si>
    <t xml:space="preserve">  - josta tasausvaraus (s. 2, kohta 9)</t>
  </si>
  <si>
    <t xml:space="preserve">  - josta poistot (s. 2, kohta 8)</t>
  </si>
  <si>
    <t>Käyttökate-% (= 100 x käyttökate/liikevaihto )</t>
  </si>
  <si>
    <t>Suorat rahamenot tuloista % (käyttökatteen käänteisluku)</t>
  </si>
  <si>
    <t>Käyttökate = maatal.tulos+poistot+tas.varaus+korot</t>
  </si>
  <si>
    <t xml:space="preserve">  - josta korot (s. 2, kohta 10)</t>
  </si>
  <si>
    <t>Käyttökate-%</t>
  </si>
  <si>
    <t>Suhteellinen velkaantuneisuus-% eli 100 x velat/liikevaihto</t>
  </si>
  <si>
    <t>Omavaraisuus-% eli 100 x oma pääoma/koko pääoma</t>
  </si>
  <si>
    <t>Mitä tuloksesta jää oman pääoman tuotoksi ja/tai säästöön</t>
  </si>
  <si>
    <t>Maatilani  TASE</t>
  </si>
  <si>
    <t>OMAISUUS (VASTAAVAA)</t>
  </si>
  <si>
    <t>RAHOITUS (VASTATTAVAA)</t>
  </si>
  <si>
    <t>Oma pääoma</t>
  </si>
  <si>
    <t>€</t>
  </si>
  <si>
    <t>Tuotevarastot</t>
  </si>
  <si>
    <t>Tarvikevarastot</t>
  </si>
  <si>
    <t xml:space="preserve">Saamiset </t>
  </si>
  <si>
    <t xml:space="preserve">Ostovelat </t>
  </si>
  <si>
    <t>Tilivarat</t>
  </si>
  <si>
    <t>Yhteensä oma pääoma ja vastuut</t>
  </si>
  <si>
    <t>Vieras pääoma (vastuut):</t>
  </si>
  <si>
    <t>Omavaraisuus-%= 100 x oma pääoma/koko omaisuus</t>
  </si>
  <si>
    <t>KOKONAISVASTUUT 31.12.2021</t>
  </si>
  <si>
    <t>Suhteellinen velkaantuneisuus -% = 100 x maatalouden vastuut/liikevaihto</t>
  </si>
  <si>
    <t xml:space="preserve">Maksuvalmius  </t>
  </si>
  <si>
    <t>Suuntaa-antavat tunnusluvut</t>
  </si>
  <si>
    <r>
      <t xml:space="preserve">Liikevaihto = maatalouden tulot yhteensä </t>
    </r>
    <r>
      <rPr>
        <b/>
        <sz val="11"/>
        <rFont val="Calibri"/>
        <family val="2"/>
        <scheme val="minor"/>
      </rPr>
      <t>(s. 1 verolomake)</t>
    </r>
  </si>
  <si>
    <t>Omat pellot (25 ha x 8000 €/ha)</t>
  </si>
  <si>
    <t>Oma maatilani, xx</t>
  </si>
  <si>
    <t>lainalaji ja lainanumero</t>
  </si>
  <si>
    <t>Osamaksurahoitukset</t>
  </si>
  <si>
    <t>kohde ja numero</t>
  </si>
  <si>
    <t xml:space="preserve"> Yht. osamaksurahoitukset</t>
  </si>
  <si>
    <r>
      <t xml:space="preserve">Osamaksurahoitukset, </t>
    </r>
    <r>
      <rPr>
        <sz val="13"/>
        <color theme="1"/>
        <rFont val="Calibri"/>
        <family val="2"/>
        <scheme val="minor"/>
      </rPr>
      <t>ks.lainaerittely-välilehti</t>
    </r>
  </si>
  <si>
    <t>ei huomioida kahteen kertaan kokonaisvastuissa!</t>
  </si>
  <si>
    <r>
      <t>Asuinrakennus</t>
    </r>
    <r>
      <rPr>
        <b/>
        <sz val="11"/>
        <color theme="1"/>
        <rFont val="Calibri"/>
        <family val="2"/>
        <scheme val="minor"/>
      </rPr>
      <t xml:space="preserve"> (x m2, rakennusvuosi v. x, peruskorj. v. x, kunta)</t>
    </r>
  </si>
  <si>
    <t>Tunnuslukujen tulkinnassa kannattaa käyttää apuna</t>
  </si>
  <si>
    <t>ammattitaitoista talousneuvojaa</t>
  </si>
  <si>
    <t>Lisätietoja laskentapohjasta antavat:</t>
  </si>
  <si>
    <t xml:space="preserve">  - Riitta Seppälä, gsm 044 9726195, riittahelena99@outlook.com</t>
  </si>
  <si>
    <t xml:space="preserve">  - Antero Kaappa, gsm 050 080 9317, antero.kaappa@gmail.com</t>
  </si>
  <si>
    <t xml:space="preserve">  - Virve Hindström, gsm 050 309 0991, virve.hindstrom@mtk.fi</t>
  </si>
  <si>
    <t>MTK-Satakunnan Varavoimaa Farmarille muutoksiin -hankkeessa työskennelleet</t>
  </si>
  <si>
    <t xml:space="preserve"> Maatalousyrittäjän Talouden ABC -opas</t>
  </si>
  <si>
    <t xml:space="preserve">Tutustu myös Maatalousyrittäjän talouden ABC -oppaaseen, joka tukee tätä laskentapohjaa:  </t>
  </si>
  <si>
    <t>31.12.2022 ennuste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</si>
</sst>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i/>
      <sz val="22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36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3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2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34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6" fillId="0" borderId="9" xfId="0" applyFont="1" applyBorder="1"/>
    <xf numFmtId="0" fontId="7" fillId="0" borderId="0" xfId="0" applyFont="1"/>
    <xf numFmtId="0" fontId="6" fillId="0" borderId="0" xfId="0" applyFont="1" applyFill="1" applyBorder="1"/>
    <xf numFmtId="0" fontId="4" fillId="0" borderId="0" xfId="0" applyFont="1" applyFill="1"/>
    <xf numFmtId="0" fontId="9" fillId="4" borderId="8" xfId="0" applyFont="1" applyFill="1" applyBorder="1"/>
    <xf numFmtId="0" fontId="5" fillId="3" borderId="1" xfId="0" applyFont="1" applyFill="1" applyBorder="1"/>
    <xf numFmtId="0" fontId="5" fillId="6" borderId="10" xfId="0" applyFont="1" applyFill="1" applyBorder="1"/>
    <xf numFmtId="0" fontId="5" fillId="6" borderId="16" xfId="0" applyFont="1" applyFill="1" applyBorder="1"/>
    <xf numFmtId="0" fontId="5" fillId="6" borderId="26" xfId="0" applyFont="1" applyFill="1" applyBorder="1"/>
    <xf numFmtId="0" fontId="5" fillId="6" borderId="27" xfId="0" applyFont="1" applyFill="1" applyBorder="1"/>
    <xf numFmtId="0" fontId="5" fillId="6" borderId="8" xfId="0" applyFont="1" applyFill="1" applyBorder="1"/>
    <xf numFmtId="0" fontId="5" fillId="6" borderId="28" xfId="0" applyFont="1" applyFill="1" applyBorder="1"/>
    <xf numFmtId="0" fontId="6" fillId="7" borderId="29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6" fillId="0" borderId="6" xfId="0" applyFont="1" applyBorder="1"/>
    <xf numFmtId="0" fontId="11" fillId="7" borderId="4" xfId="0" applyFont="1" applyFill="1" applyBorder="1"/>
    <xf numFmtId="0" fontId="6" fillId="6" borderId="29" xfId="0" applyFont="1" applyFill="1" applyBorder="1"/>
    <xf numFmtId="0" fontId="6" fillId="0" borderId="11" xfId="0" applyFont="1" applyBorder="1"/>
    <xf numFmtId="0" fontId="11" fillId="0" borderId="9" xfId="0" applyFont="1" applyFill="1" applyBorder="1"/>
    <xf numFmtId="0" fontId="6" fillId="6" borderId="25" xfId="0" applyFont="1" applyFill="1" applyBorder="1"/>
    <xf numFmtId="0" fontId="6" fillId="0" borderId="5" xfId="0" applyFont="1" applyFill="1" applyBorder="1"/>
    <xf numFmtId="0" fontId="5" fillId="0" borderId="5" xfId="0" applyFont="1" applyFill="1" applyBorder="1"/>
    <xf numFmtId="0" fontId="6" fillId="0" borderId="12" xfId="0" applyFont="1" applyBorder="1"/>
    <xf numFmtId="0" fontId="5" fillId="6" borderId="1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8" fillId="5" borderId="16" xfId="0" applyFont="1" applyFill="1" applyBorder="1"/>
    <xf numFmtId="0" fontId="5" fillId="0" borderId="14" xfId="0" applyFont="1" applyBorder="1"/>
    <xf numFmtId="0" fontId="5" fillId="2" borderId="8" xfId="0" applyFont="1" applyFill="1" applyBorder="1"/>
    <xf numFmtId="0" fontId="5" fillId="2" borderId="28" xfId="0" applyFont="1" applyFill="1" applyBorder="1"/>
    <xf numFmtId="0" fontId="5" fillId="2" borderId="10" xfId="0" applyFont="1" applyFill="1" applyBorder="1"/>
    <xf numFmtId="0" fontId="5" fillId="2" borderId="16" xfId="0" applyFont="1" applyFill="1" applyBorder="1"/>
    <xf numFmtId="0" fontId="15" fillId="0" borderId="0" xfId="0" applyFont="1"/>
    <xf numFmtId="0" fontId="0" fillId="3" borderId="6" xfId="0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0" fillId="3" borderId="10" xfId="0" applyFont="1" applyFill="1" applyBorder="1"/>
    <xf numFmtId="0" fontId="9" fillId="3" borderId="14" xfId="0" applyFont="1" applyFill="1" applyBorder="1"/>
    <xf numFmtId="0" fontId="9" fillId="3" borderId="16" xfId="0" applyFont="1" applyFill="1" applyBorder="1"/>
    <xf numFmtId="0" fontId="17" fillId="0" borderId="0" xfId="0" applyFont="1"/>
    <xf numFmtId="1" fontId="0" fillId="0" borderId="0" xfId="0" applyNumberFormat="1" applyBorder="1"/>
    <xf numFmtId="165" fontId="0" fillId="0" borderId="34" xfId="0" applyNumberFormat="1" applyBorder="1"/>
    <xf numFmtId="10" fontId="0" fillId="0" borderId="49" xfId="1" applyNumberFormat="1" applyFont="1" applyBorder="1"/>
    <xf numFmtId="0" fontId="0" fillId="0" borderId="48" xfId="0" applyBorder="1"/>
    <xf numFmtId="0" fontId="6" fillId="6" borderId="26" xfId="0" applyFont="1" applyFill="1" applyBorder="1"/>
    <xf numFmtId="0" fontId="24" fillId="4" borderId="0" xfId="0" applyFont="1" applyFill="1"/>
    <xf numFmtId="0" fontId="25" fillId="4" borderId="0" xfId="0" applyFont="1" applyFill="1"/>
    <xf numFmtId="0" fontId="23" fillId="0" borderId="0" xfId="0" applyFont="1"/>
    <xf numFmtId="0" fontId="21" fillId="4" borderId="0" xfId="0" applyFont="1" applyFill="1"/>
    <xf numFmtId="0" fontId="27" fillId="4" borderId="0" xfId="0" applyFont="1" applyFill="1"/>
    <xf numFmtId="0" fontId="6" fillId="6" borderId="6" xfId="0" applyFont="1" applyFill="1" applyBorder="1"/>
    <xf numFmtId="0" fontId="11" fillId="6" borderId="4" xfId="0" applyFont="1" applyFill="1" applyBorder="1"/>
    <xf numFmtId="1" fontId="5" fillId="6" borderId="5" xfId="0" applyNumberFormat="1" applyFont="1" applyFill="1" applyBorder="1"/>
    <xf numFmtId="0" fontId="6" fillId="6" borderId="9" xfId="0" applyFont="1" applyFill="1" applyBorder="1"/>
    <xf numFmtId="1" fontId="5" fillId="6" borderId="1" xfId="0" applyNumberFormat="1" applyFont="1" applyFill="1" applyBorder="1"/>
    <xf numFmtId="1" fontId="5" fillId="0" borderId="3" xfId="0" applyNumberFormat="1" applyFont="1" applyFill="1" applyBorder="1"/>
    <xf numFmtId="10" fontId="5" fillId="0" borderId="3" xfId="1" applyNumberFormat="1" applyFont="1" applyFill="1" applyBorder="1" applyAlignment="1">
      <alignment horizontal="center"/>
    </xf>
    <xf numFmtId="1" fontId="5" fillId="0" borderId="2" xfId="0" applyNumberFormat="1" applyFont="1" applyFill="1" applyBorder="1"/>
    <xf numFmtId="10" fontId="5" fillId="0" borderId="2" xfId="1" applyNumberFormat="1" applyFont="1" applyFill="1" applyBorder="1" applyAlignment="1">
      <alignment horizontal="center"/>
    </xf>
    <xf numFmtId="1" fontId="5" fillId="0" borderId="3" xfId="1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1" fontId="5" fillId="0" borderId="1" xfId="1" applyNumberFormat="1" applyFont="1" applyFill="1" applyBorder="1" applyAlignment="1">
      <alignment horizontal="center"/>
    </xf>
    <xf numFmtId="0" fontId="11" fillId="6" borderId="14" xfId="0" applyFont="1" applyFill="1" applyBorder="1"/>
    <xf numFmtId="1" fontId="11" fillId="6" borderId="15" xfId="0" applyNumberFormat="1" applyFont="1" applyFill="1" applyBorder="1"/>
    <xf numFmtId="0" fontId="27" fillId="0" borderId="0" xfId="0" applyFont="1" applyFill="1"/>
    <xf numFmtId="0" fontId="5" fillId="6" borderId="9" xfId="0" applyFont="1" applyFill="1" applyBorder="1"/>
    <xf numFmtId="0" fontId="2" fillId="6" borderId="4" xfId="0" applyFont="1" applyFill="1" applyBorder="1"/>
    <xf numFmtId="1" fontId="2" fillId="6" borderId="5" xfId="0" applyNumberFormat="1" applyFont="1" applyFill="1" applyBorder="1"/>
    <xf numFmtId="1" fontId="2" fillId="6" borderId="29" xfId="0" applyNumberFormat="1" applyFont="1" applyFill="1" applyBorder="1"/>
    <xf numFmtId="0" fontId="0" fillId="8" borderId="0" xfId="0" applyFill="1"/>
    <xf numFmtId="0" fontId="0" fillId="8" borderId="0" xfId="0" applyFill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55" xfId="0" applyFont="1" applyFill="1" applyBorder="1" applyAlignment="1">
      <alignment horizontal="center"/>
    </xf>
    <xf numFmtId="0" fontId="2" fillId="6" borderId="54" xfId="0" applyFont="1" applyFill="1" applyBorder="1" applyAlignment="1">
      <alignment horizontal="center"/>
    </xf>
    <xf numFmtId="0" fontId="2" fillId="6" borderId="5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6" borderId="43" xfId="0" applyFont="1" applyFill="1" applyBorder="1" applyAlignment="1">
      <alignment horizontal="center"/>
    </xf>
    <xf numFmtId="0" fontId="2" fillId="6" borderId="3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53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2" fillId="6" borderId="52" xfId="0" applyFont="1" applyFill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0" fontId="2" fillId="6" borderId="5" xfId="1" applyNumberFormat="1" applyFont="1" applyFill="1" applyBorder="1"/>
    <xf numFmtId="0" fontId="5" fillId="3" borderId="9" xfId="0" applyFont="1" applyFill="1" applyBorder="1"/>
    <xf numFmtId="1" fontId="5" fillId="3" borderId="1" xfId="0" applyNumberFormat="1" applyFont="1" applyFill="1" applyBorder="1"/>
    <xf numFmtId="0" fontId="0" fillId="9" borderId="0" xfId="0" applyFill="1"/>
    <xf numFmtId="0" fontId="7" fillId="9" borderId="0" xfId="0" applyFont="1" applyFill="1"/>
    <xf numFmtId="0" fontId="17" fillId="0" borderId="9" xfId="0" applyFont="1" applyBorder="1"/>
    <xf numFmtId="0" fontId="17" fillId="0" borderId="10" xfId="0" applyFont="1" applyBorder="1"/>
    <xf numFmtId="0" fontId="29" fillId="0" borderId="9" xfId="0" applyFont="1" applyBorder="1"/>
    <xf numFmtId="0" fontId="29" fillId="9" borderId="10" xfId="0" applyFont="1" applyFill="1" applyBorder="1"/>
    <xf numFmtId="0" fontId="4" fillId="9" borderId="0" xfId="0" applyFont="1" applyFill="1"/>
    <xf numFmtId="0" fontId="5" fillId="0" borderId="17" xfId="0" applyFont="1" applyBorder="1"/>
    <xf numFmtId="0" fontId="5" fillId="0" borderId="21" xfId="0" applyFont="1" applyBorder="1"/>
    <xf numFmtId="0" fontId="5" fillId="0" borderId="18" xfId="0" applyFont="1" applyBorder="1"/>
    <xf numFmtId="0" fontId="5" fillId="0" borderId="42" xfId="0" applyFont="1" applyBorder="1"/>
    <xf numFmtId="0" fontId="6" fillId="7" borderId="22" xfId="0" applyFont="1" applyFill="1" applyBorder="1"/>
    <xf numFmtId="0" fontId="6" fillId="7" borderId="29" xfId="0" applyFont="1" applyFill="1" applyBorder="1" applyAlignment="1">
      <alignment horizontal="center"/>
    </xf>
    <xf numFmtId="0" fontId="30" fillId="6" borderId="6" xfId="0" applyFont="1" applyFill="1" applyBorder="1"/>
    <xf numFmtId="0" fontId="30" fillId="6" borderId="8" xfId="0" applyFont="1" applyFill="1" applyBorder="1"/>
    <xf numFmtId="0" fontId="5" fillId="6" borderId="1" xfId="0" applyFont="1" applyFill="1" applyBorder="1"/>
    <xf numFmtId="0" fontId="0" fillId="6" borderId="10" xfId="0" applyFill="1" applyBorder="1"/>
    <xf numFmtId="0" fontId="6" fillId="6" borderId="10" xfId="0" applyFont="1" applyFill="1" applyBorder="1"/>
    <xf numFmtId="0" fontId="0" fillId="3" borderId="10" xfId="0" applyFill="1" applyBorder="1"/>
    <xf numFmtId="1" fontId="4" fillId="0" borderId="0" xfId="0" applyNumberFormat="1" applyFont="1"/>
    <xf numFmtId="0" fontId="6" fillId="7" borderId="25" xfId="0" applyFont="1" applyFill="1" applyBorder="1"/>
    <xf numFmtId="0" fontId="32" fillId="7" borderId="25" xfId="0" applyFont="1" applyFill="1" applyBorder="1"/>
    <xf numFmtId="0" fontId="30" fillId="7" borderId="4" xfId="0" applyFont="1" applyFill="1" applyBorder="1"/>
    <xf numFmtId="0" fontId="5" fillId="0" borderId="8" xfId="0" applyFont="1" applyBorder="1"/>
    <xf numFmtId="1" fontId="5" fillId="0" borderId="10" xfId="0" applyNumberFormat="1" applyFont="1" applyBorder="1"/>
    <xf numFmtId="1" fontId="5" fillId="0" borderId="10" xfId="1" applyNumberFormat="1" applyFont="1" applyFill="1" applyBorder="1"/>
    <xf numFmtId="1" fontId="5" fillId="0" borderId="28" xfId="0" applyNumberFormat="1" applyFont="1" applyBorder="1"/>
    <xf numFmtId="0" fontId="30" fillId="7" borderId="22" xfId="0" applyFont="1" applyFill="1" applyBorder="1"/>
    <xf numFmtId="0" fontId="33" fillId="7" borderId="57" xfId="0" applyFont="1" applyFill="1" applyBorder="1"/>
    <xf numFmtId="0" fontId="0" fillId="9" borderId="0" xfId="0" applyFill="1" applyBorder="1"/>
    <xf numFmtId="0" fontId="6" fillId="9" borderId="0" xfId="0" applyFont="1" applyFill="1" applyBorder="1"/>
    <xf numFmtId="0" fontId="17" fillId="9" borderId="0" xfId="0" applyFont="1" applyFill="1" applyBorder="1"/>
    <xf numFmtId="165" fontId="33" fillId="7" borderId="29" xfId="1" applyNumberFormat="1" applyFont="1" applyFill="1" applyBorder="1"/>
    <xf numFmtId="0" fontId="30" fillId="7" borderId="29" xfId="0" applyFont="1" applyFill="1" applyBorder="1"/>
    <xf numFmtId="9" fontId="6" fillId="7" borderId="29" xfId="1" applyFont="1" applyFill="1" applyBorder="1"/>
    <xf numFmtId="0" fontId="28" fillId="0" borderId="0" xfId="0" applyFont="1"/>
    <xf numFmtId="0" fontId="31" fillId="6" borderId="6" xfId="0" applyFont="1" applyFill="1" applyBorder="1"/>
    <xf numFmtId="1" fontId="30" fillId="6" borderId="8" xfId="0" applyNumberFormat="1" applyFont="1" applyFill="1" applyBorder="1"/>
    <xf numFmtId="0" fontId="31" fillId="6" borderId="14" xfId="0" applyFont="1" applyFill="1" applyBorder="1"/>
    <xf numFmtId="0" fontId="0" fillId="6" borderId="16" xfId="0" applyFill="1" applyBorder="1"/>
    <xf numFmtId="0" fontId="5" fillId="0" borderId="60" xfId="0" applyFont="1" applyBorder="1"/>
    <xf numFmtId="0" fontId="6" fillId="7" borderId="30" xfId="0" applyFont="1" applyFill="1" applyBorder="1" applyAlignment="1">
      <alignment horizontal="center"/>
    </xf>
    <xf numFmtId="0" fontId="18" fillId="7" borderId="22" xfId="0" applyFont="1" applyFill="1" applyBorder="1"/>
    <xf numFmtId="0" fontId="6" fillId="6" borderId="33" xfId="0" applyFont="1" applyFill="1" applyBorder="1"/>
    <xf numFmtId="0" fontId="5" fillId="6" borderId="55" xfId="0" applyFont="1" applyFill="1" applyBorder="1" applyAlignment="1">
      <alignment horizontal="center"/>
    </xf>
    <xf numFmtId="0" fontId="6" fillId="10" borderId="35" xfId="0" applyFont="1" applyFill="1" applyBorder="1" applyAlignment="1">
      <alignment horizontal="center"/>
    </xf>
    <xf numFmtId="0" fontId="5" fillId="6" borderId="55" xfId="0" applyFont="1" applyFill="1" applyBorder="1"/>
    <xf numFmtId="0" fontId="6" fillId="5" borderId="27" xfId="0" applyFont="1" applyFill="1" applyBorder="1"/>
    <xf numFmtId="0" fontId="5" fillId="5" borderId="27" xfId="0" applyFont="1" applyFill="1" applyBorder="1" applyAlignment="1">
      <alignment horizontal="center"/>
    </xf>
    <xf numFmtId="0" fontId="19" fillId="11" borderId="12" xfId="0" applyFont="1" applyFill="1" applyBorder="1"/>
    <xf numFmtId="1" fontId="5" fillId="11" borderId="13" xfId="0" applyNumberFormat="1" applyFont="1" applyFill="1" applyBorder="1"/>
    <xf numFmtId="0" fontId="19" fillId="11" borderId="11" xfId="0" applyFont="1" applyFill="1" applyBorder="1"/>
    <xf numFmtId="1" fontId="5" fillId="11" borderId="28" xfId="0" applyNumberFormat="1" applyFont="1" applyFill="1" applyBorder="1"/>
    <xf numFmtId="0" fontId="19" fillId="11" borderId="9" xfId="0" applyFont="1" applyFill="1" applyBorder="1"/>
    <xf numFmtId="1" fontId="5" fillId="11" borderId="10" xfId="0" applyNumberFormat="1" applyFont="1" applyFill="1" applyBorder="1"/>
    <xf numFmtId="0" fontId="14" fillId="11" borderId="9" xfId="0" applyFont="1" applyFill="1" applyBorder="1"/>
    <xf numFmtId="0" fontId="5" fillId="6" borderId="11" xfId="0" applyFont="1" applyFill="1" applyBorder="1"/>
    <xf numFmtId="0" fontId="11" fillId="7" borderId="27" xfId="0" applyFont="1" applyFill="1" applyBorder="1"/>
    <xf numFmtId="0" fontId="21" fillId="9" borderId="0" xfId="0" applyFont="1" applyFill="1" applyBorder="1"/>
    <xf numFmtId="0" fontId="22" fillId="9" borderId="0" xfId="0" applyFont="1" applyFill="1" applyBorder="1"/>
    <xf numFmtId="0" fontId="18" fillId="7" borderId="32" xfId="0" applyFont="1" applyFill="1" applyBorder="1" applyAlignment="1">
      <alignment horizontal="center"/>
    </xf>
    <xf numFmtId="0" fontId="5" fillId="6" borderId="23" xfId="0" applyFont="1" applyFill="1" applyBorder="1"/>
    <xf numFmtId="0" fontId="18" fillId="7" borderId="43" xfId="0" applyFont="1" applyFill="1" applyBorder="1"/>
    <xf numFmtId="0" fontId="18" fillId="7" borderId="35" xfId="0" applyFont="1" applyFill="1" applyBorder="1" applyAlignment="1">
      <alignment horizontal="center"/>
    </xf>
    <xf numFmtId="0" fontId="3" fillId="10" borderId="43" xfId="0" applyFont="1" applyFill="1" applyBorder="1"/>
    <xf numFmtId="0" fontId="6" fillId="5" borderId="14" xfId="0" applyFont="1" applyFill="1" applyBorder="1"/>
    <xf numFmtId="1" fontId="6" fillId="5" borderId="16" xfId="0" applyNumberFormat="1" applyFont="1" applyFill="1" applyBorder="1" applyAlignment="1">
      <alignment horizontal="center"/>
    </xf>
    <xf numFmtId="1" fontId="6" fillId="10" borderId="31" xfId="0" applyNumberFormat="1" applyFont="1" applyFill="1" applyBorder="1" applyAlignment="1">
      <alignment horizontal="center"/>
    </xf>
    <xf numFmtId="0" fontId="11" fillId="7" borderId="29" xfId="0" applyFont="1" applyFill="1" applyBorder="1" applyAlignment="1">
      <alignment horizontal="center"/>
    </xf>
    <xf numFmtId="1" fontId="11" fillId="7" borderId="31" xfId="0" applyNumberFormat="1" applyFont="1" applyFill="1" applyBorder="1" applyAlignment="1">
      <alignment horizontal="center"/>
    </xf>
    <xf numFmtId="0" fontId="18" fillId="10" borderId="46" xfId="0" applyFont="1" applyFill="1" applyBorder="1"/>
    <xf numFmtId="0" fontId="14" fillId="0" borderId="0" xfId="0" applyFont="1"/>
    <xf numFmtId="0" fontId="0" fillId="0" borderId="0" xfId="0" applyFill="1"/>
    <xf numFmtId="0" fontId="5" fillId="6" borderId="17" xfId="0" applyFont="1" applyFill="1" applyBorder="1"/>
    <xf numFmtId="0" fontId="5" fillId="6" borderId="63" xfId="0" applyFont="1" applyFill="1" applyBorder="1"/>
    <xf numFmtId="9" fontId="5" fillId="6" borderId="8" xfId="1" applyFont="1" applyFill="1" applyBorder="1"/>
    <xf numFmtId="0" fontId="5" fillId="6" borderId="19" xfId="0" applyFont="1" applyFill="1" applyBorder="1"/>
    <xf numFmtId="0" fontId="5" fillId="6" borderId="37" xfId="0" applyFont="1" applyFill="1" applyBorder="1"/>
    <xf numFmtId="9" fontId="5" fillId="6" borderId="16" xfId="1" applyFont="1" applyFill="1" applyBorder="1"/>
    <xf numFmtId="0" fontId="5" fillId="5" borderId="26" xfId="0" applyFont="1" applyFill="1" applyBorder="1" applyAlignment="1">
      <alignment horizontal="center"/>
    </xf>
    <xf numFmtId="0" fontId="19" fillId="11" borderId="21" xfId="0" applyFont="1" applyFill="1" applyBorder="1"/>
    <xf numFmtId="0" fontId="19" fillId="11" borderId="42" xfId="0" applyFont="1" applyFill="1" applyBorder="1"/>
    <xf numFmtId="0" fontId="19" fillId="11" borderId="18" xfId="0" applyFont="1" applyFill="1" applyBorder="1"/>
    <xf numFmtId="0" fontId="14" fillId="11" borderId="18" xfId="0" applyFont="1" applyFill="1" applyBorder="1"/>
    <xf numFmtId="0" fontId="6" fillId="5" borderId="61" xfId="0" applyFont="1" applyFill="1" applyBorder="1"/>
    <xf numFmtId="0" fontId="5" fillId="11" borderId="62" xfId="0" applyFont="1" applyFill="1" applyBorder="1"/>
    <xf numFmtId="0" fontId="5" fillId="5" borderId="62" xfId="0" applyFont="1" applyFill="1" applyBorder="1"/>
    <xf numFmtId="0" fontId="5" fillId="11" borderId="64" xfId="0" applyFont="1" applyFill="1" applyBorder="1"/>
    <xf numFmtId="0" fontId="5" fillId="11" borderId="60" xfId="0" applyFont="1" applyFill="1" applyBorder="1"/>
    <xf numFmtId="0" fontId="5" fillId="5" borderId="27" xfId="0" applyFont="1" applyFill="1" applyBorder="1"/>
    <xf numFmtId="1" fontId="5" fillId="11" borderId="64" xfId="0" applyNumberFormat="1" applyFont="1" applyFill="1" applyBorder="1"/>
    <xf numFmtId="0" fontId="21" fillId="4" borderId="22" xfId="0" applyFont="1" applyFill="1" applyBorder="1"/>
    <xf numFmtId="0" fontId="22" fillId="4" borderId="40" xfId="0" applyFont="1" applyFill="1" applyBorder="1"/>
    <xf numFmtId="0" fontId="22" fillId="4" borderId="30" xfId="0" applyFont="1" applyFill="1" applyBorder="1"/>
    <xf numFmtId="0" fontId="5" fillId="9" borderId="0" xfId="0" applyFont="1" applyFill="1"/>
    <xf numFmtId="0" fontId="6" fillId="3" borderId="4" xfId="0" applyFont="1" applyFill="1" applyBorder="1"/>
    <xf numFmtId="0" fontId="2" fillId="3" borderId="29" xfId="0" applyFont="1" applyFill="1" applyBorder="1"/>
    <xf numFmtId="0" fontId="6" fillId="3" borderId="33" xfId="0" applyFont="1" applyFill="1" applyBorder="1"/>
    <xf numFmtId="9" fontId="0" fillId="3" borderId="47" xfId="1" applyFont="1" applyFill="1" applyBorder="1"/>
    <xf numFmtId="0" fontId="0" fillId="3" borderId="27" xfId="0" applyFill="1" applyBorder="1"/>
    <xf numFmtId="0" fontId="20" fillId="0" borderId="33" xfId="0" applyFont="1" applyFill="1" applyBorder="1"/>
    <xf numFmtId="0" fontId="14" fillId="0" borderId="6" xfId="0" applyFont="1" applyFill="1" applyBorder="1"/>
    <xf numFmtId="0" fontId="14" fillId="0" borderId="9" xfId="0" applyFont="1" applyFill="1" applyBorder="1"/>
    <xf numFmtId="0" fontId="14" fillId="0" borderId="14" xfId="0" applyFont="1" applyFill="1" applyBorder="1"/>
    <xf numFmtId="0" fontId="20" fillId="0" borderId="25" xfId="0" applyFont="1" applyFill="1" applyBorder="1"/>
    <xf numFmtId="0" fontId="14" fillId="0" borderId="6" xfId="0" applyFont="1" applyBorder="1"/>
    <xf numFmtId="0" fontId="0" fillId="12" borderId="10" xfId="0" applyFill="1" applyBorder="1"/>
    <xf numFmtId="0" fontId="14" fillId="0" borderId="14" xfId="0" applyFont="1" applyBorder="1"/>
    <xf numFmtId="0" fontId="37" fillId="4" borderId="0" xfId="0" applyFont="1" applyFill="1"/>
    <xf numFmtId="0" fontId="0" fillId="0" borderId="0" xfId="0" applyFill="1" applyBorder="1"/>
    <xf numFmtId="0" fontId="19" fillId="0" borderId="0" xfId="0" applyFont="1" applyFill="1" applyBorder="1"/>
    <xf numFmtId="0" fontId="14" fillId="0" borderId="0" xfId="0" applyFont="1" applyFill="1" applyBorder="1"/>
    <xf numFmtId="0" fontId="17" fillId="0" borderId="0" xfId="0" applyFont="1" applyFill="1" applyBorder="1"/>
    <xf numFmtId="0" fontId="37" fillId="4" borderId="57" xfId="0" applyFont="1" applyFill="1" applyBorder="1"/>
    <xf numFmtId="0" fontId="19" fillId="0" borderId="22" xfId="0" applyFont="1" applyFill="1" applyBorder="1"/>
    <xf numFmtId="0" fontId="19" fillId="9" borderId="29" xfId="0" applyFont="1" applyFill="1" applyBorder="1" applyAlignment="1">
      <alignment horizontal="center"/>
    </xf>
    <xf numFmtId="0" fontId="4" fillId="9" borderId="0" xfId="0" applyFont="1" applyFill="1" applyBorder="1"/>
    <xf numFmtId="0" fontId="5" fillId="9" borderId="0" xfId="0" applyFont="1" applyFill="1" applyBorder="1"/>
    <xf numFmtId="0" fontId="6" fillId="3" borderId="58" xfId="0" applyFont="1" applyFill="1" applyBorder="1"/>
    <xf numFmtId="9" fontId="0" fillId="3" borderId="66" xfId="1" applyFont="1" applyFill="1" applyBorder="1"/>
    <xf numFmtId="0" fontId="0" fillId="3" borderId="50" xfId="0" applyFill="1" applyBorder="1"/>
    <xf numFmtId="0" fontId="0" fillId="3" borderId="51" xfId="0" applyFill="1" applyBorder="1"/>
    <xf numFmtId="0" fontId="0" fillId="3" borderId="55" xfId="0" applyFill="1" applyBorder="1"/>
    <xf numFmtId="0" fontId="0" fillId="3" borderId="54" xfId="0" applyFill="1" applyBorder="1"/>
    <xf numFmtId="0" fontId="5" fillId="6" borderId="2" xfId="0" applyFont="1" applyFill="1" applyBorder="1"/>
    <xf numFmtId="0" fontId="2" fillId="0" borderId="6" xfId="0" applyFont="1" applyBorder="1"/>
    <xf numFmtId="0" fontId="2" fillId="0" borderId="1" xfId="0" applyFont="1" applyBorder="1"/>
    <xf numFmtId="0" fontId="0" fillId="0" borderId="1" xfId="0" applyFont="1" applyBorder="1"/>
    <xf numFmtId="0" fontId="0" fillId="0" borderId="2" xfId="0" applyFont="1" applyBorder="1"/>
    <xf numFmtId="0" fontId="23" fillId="0" borderId="0" xfId="0" applyFont="1" applyFill="1"/>
    <xf numFmtId="0" fontId="7" fillId="0" borderId="0" xfId="0" applyFont="1" applyFill="1"/>
    <xf numFmtId="0" fontId="4" fillId="0" borderId="0" xfId="0" applyFont="1" applyFill="1" applyBorder="1"/>
    <xf numFmtId="0" fontId="28" fillId="0" borderId="0" xfId="0" applyFont="1" applyFill="1"/>
    <xf numFmtId="0" fontId="17" fillId="0" borderId="0" xfId="0" applyFont="1" applyFill="1"/>
    <xf numFmtId="0" fontId="26" fillId="0" borderId="0" xfId="0" applyFont="1" applyFill="1"/>
    <xf numFmtId="0" fontId="16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" fontId="14" fillId="0" borderId="28" xfId="0" applyNumberFormat="1" applyFont="1" applyFill="1" applyBorder="1"/>
    <xf numFmtId="1" fontId="19" fillId="0" borderId="29" xfId="0" applyNumberFormat="1" applyFont="1" applyFill="1" applyBorder="1"/>
    <xf numFmtId="1" fontId="19" fillId="0" borderId="13" xfId="0" applyNumberFormat="1" applyFont="1" applyFill="1" applyBorder="1"/>
    <xf numFmtId="1" fontId="19" fillId="0" borderId="10" xfId="0" applyNumberFormat="1" applyFont="1" applyFill="1" applyBorder="1"/>
    <xf numFmtId="1" fontId="14" fillId="0" borderId="10" xfId="0" applyNumberFormat="1" applyFont="1" applyFill="1" applyBorder="1"/>
    <xf numFmtId="1" fontId="20" fillId="0" borderId="16" xfId="0" applyNumberFormat="1" applyFont="1" applyFill="1" applyBorder="1"/>
    <xf numFmtId="0" fontId="34" fillId="0" borderId="0" xfId="0" applyFont="1" applyFill="1"/>
    <xf numFmtId="1" fontId="5" fillId="0" borderId="0" xfId="0" applyNumberFormat="1" applyFont="1" applyFill="1" applyBorder="1"/>
    <xf numFmtId="1" fontId="6" fillId="0" borderId="0" xfId="0" applyNumberFormat="1" applyFont="1" applyFill="1" applyBorder="1"/>
    <xf numFmtId="0" fontId="0" fillId="0" borderId="30" xfId="0" applyFill="1" applyBorder="1"/>
    <xf numFmtId="0" fontId="0" fillId="0" borderId="50" xfId="0" applyBorder="1" applyAlignment="1"/>
    <xf numFmtId="1" fontId="0" fillId="0" borderId="0" xfId="0" applyNumberFormat="1" applyBorder="1" applyAlignment="1"/>
    <xf numFmtId="1" fontId="0" fillId="0" borderId="51" xfId="0" applyNumberFormat="1" applyBorder="1" applyAlignment="1">
      <alignment horizontal="right"/>
    </xf>
    <xf numFmtId="1" fontId="2" fillId="6" borderId="5" xfId="0" applyNumberFormat="1" applyFont="1" applyFill="1" applyBorder="1" applyAlignment="1">
      <alignment horizontal="right"/>
    </xf>
    <xf numFmtId="0" fontId="13" fillId="6" borderId="43" xfId="0" applyFont="1" applyFill="1" applyBorder="1" applyAlignment="1">
      <alignment horizontal="center"/>
    </xf>
    <xf numFmtId="0" fontId="0" fillId="0" borderId="9" xfId="0" applyFont="1" applyBorder="1"/>
    <xf numFmtId="0" fontId="5" fillId="0" borderId="0" xfId="0" applyFont="1" applyFill="1" applyBorder="1"/>
    <xf numFmtId="0" fontId="0" fillId="0" borderId="0" xfId="0" applyFont="1" applyFill="1" applyBorder="1"/>
    <xf numFmtId="0" fontId="22" fillId="0" borderId="0" xfId="0" applyFont="1" applyFill="1"/>
    <xf numFmtId="0" fontId="35" fillId="0" borderId="0" xfId="0" applyFont="1" applyFill="1"/>
    <xf numFmtId="0" fontId="21" fillId="0" borderId="0" xfId="0" applyFont="1" applyFill="1" applyBorder="1"/>
    <xf numFmtId="0" fontId="22" fillId="0" borderId="0" xfId="0" applyFont="1" applyFill="1" applyBorder="1"/>
    <xf numFmtId="0" fontId="5" fillId="0" borderId="0" xfId="0" applyFont="1" applyFill="1"/>
    <xf numFmtId="0" fontId="6" fillId="0" borderId="7" xfId="0" applyFont="1" applyFill="1" applyBorder="1"/>
    <xf numFmtId="0" fontId="5" fillId="0" borderId="2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7" xfId="0" applyFont="1" applyFill="1" applyBorder="1"/>
    <xf numFmtId="0" fontId="0" fillId="0" borderId="7" xfId="0" applyFont="1" applyFill="1" applyBorder="1"/>
    <xf numFmtId="0" fontId="0" fillId="0" borderId="1" xfId="0" applyFont="1" applyFill="1" applyBorder="1"/>
    <xf numFmtId="0" fontId="9" fillId="0" borderId="15" xfId="0" applyFont="1" applyFill="1" applyBorder="1"/>
    <xf numFmtId="0" fontId="6" fillId="0" borderId="6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" fontId="5" fillId="0" borderId="5" xfId="0" applyNumberFormat="1" applyFont="1" applyFill="1" applyBorder="1"/>
    <xf numFmtId="10" fontId="5" fillId="0" borderId="5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" fontId="11" fillId="0" borderId="15" xfId="0" applyNumberFormat="1" applyFont="1" applyFill="1" applyBorder="1"/>
    <xf numFmtId="164" fontId="11" fillId="0" borderId="15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0" fillId="0" borderId="7" xfId="0" applyFont="1" applyFill="1" applyBorder="1"/>
    <xf numFmtId="0" fontId="17" fillId="0" borderId="1" xfId="0" applyFont="1" applyFill="1" applyBorder="1"/>
    <xf numFmtId="0" fontId="6" fillId="0" borderId="1" xfId="0" applyFont="1" applyFill="1" applyBorder="1"/>
    <xf numFmtId="0" fontId="29" fillId="0" borderId="1" xfId="0" applyFont="1" applyFill="1" applyBorder="1"/>
    <xf numFmtId="0" fontId="32" fillId="0" borderId="25" xfId="0" applyFont="1" applyFill="1" applyBorder="1"/>
    <xf numFmtId="9" fontId="30" fillId="0" borderId="5" xfId="1" applyFont="1" applyFill="1" applyBorder="1"/>
    <xf numFmtId="9" fontId="0" fillId="0" borderId="46" xfId="1" applyFont="1" applyFill="1" applyBorder="1"/>
    <xf numFmtId="9" fontId="0" fillId="0" borderId="41" xfId="1" applyFont="1" applyFill="1" applyBorder="1"/>
    <xf numFmtId="9" fontId="0" fillId="0" borderId="38" xfId="1" applyFont="1" applyFill="1" applyBorder="1"/>
    <xf numFmtId="0" fontId="0" fillId="0" borderId="39" xfId="0" applyFill="1" applyBorder="1"/>
    <xf numFmtId="0" fontId="19" fillId="0" borderId="5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33" fillId="0" borderId="57" xfId="0" applyFont="1" applyFill="1" applyBorder="1"/>
    <xf numFmtId="0" fontId="5" fillId="0" borderId="6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1" fontId="5" fillId="0" borderId="10" xfId="0" applyNumberFormat="1" applyFont="1" applyFill="1" applyBorder="1"/>
    <xf numFmtId="0" fontId="5" fillId="0" borderId="11" xfId="0" applyFont="1" applyFill="1" applyBorder="1"/>
    <xf numFmtId="1" fontId="5" fillId="0" borderId="28" xfId="0" applyNumberFormat="1" applyFont="1" applyFill="1" applyBorder="1"/>
    <xf numFmtId="0" fontId="0" fillId="0" borderId="7" xfId="0" applyFill="1" applyBorder="1"/>
    <xf numFmtId="1" fontId="30" fillId="0" borderId="7" xfId="0" applyNumberFormat="1" applyFont="1" applyFill="1" applyBorder="1"/>
    <xf numFmtId="0" fontId="32" fillId="0" borderId="15" xfId="0" applyFont="1" applyFill="1" applyBorder="1"/>
    <xf numFmtId="0" fontId="0" fillId="0" borderId="15" xfId="0" applyFill="1" applyBorder="1"/>
    <xf numFmtId="165" fontId="6" fillId="0" borderId="0" xfId="0" applyNumberFormat="1" applyFont="1" applyFill="1" applyBorder="1"/>
    <xf numFmtId="165" fontId="32" fillId="0" borderId="4" xfId="0" applyNumberFormat="1" applyFont="1" applyFill="1" applyBorder="1"/>
    <xf numFmtId="165" fontId="33" fillId="0" borderId="29" xfId="1" applyNumberFormat="1" applyFont="1" applyFill="1" applyBorder="1"/>
    <xf numFmtId="0" fontId="32" fillId="0" borderId="29" xfId="0" applyFont="1" applyFill="1" applyBorder="1"/>
    <xf numFmtId="0" fontId="14" fillId="0" borderId="0" xfId="0" applyFont="1" applyFill="1"/>
    <xf numFmtId="0" fontId="19" fillId="0" borderId="4" xfId="0" applyFont="1" applyFill="1" applyBorder="1" applyAlignment="1">
      <alignment horizontal="center"/>
    </xf>
    <xf numFmtId="1" fontId="19" fillId="0" borderId="5" xfId="1" applyNumberFormat="1" applyFont="1" applyFill="1" applyBorder="1" applyAlignment="1">
      <alignment horizontal="center"/>
    </xf>
    <xf numFmtId="9" fontId="14" fillId="0" borderId="7" xfId="1" applyFont="1" applyFill="1" applyBorder="1" applyAlignment="1">
      <alignment horizontal="center"/>
    </xf>
    <xf numFmtId="9" fontId="14" fillId="0" borderId="15" xfId="0" applyNumberFormat="1" applyFont="1" applyFill="1" applyBorder="1" applyAlignment="1">
      <alignment horizontal="center"/>
    </xf>
    <xf numFmtId="9" fontId="14" fillId="0" borderId="15" xfId="1" applyFont="1" applyFill="1" applyBorder="1" applyAlignment="1">
      <alignment horizontal="center"/>
    </xf>
    <xf numFmtId="0" fontId="19" fillId="0" borderId="53" xfId="0" applyFont="1" applyFill="1" applyBorder="1" applyAlignment="1">
      <alignment horizontal="center"/>
    </xf>
    <xf numFmtId="1" fontId="19" fillId="0" borderId="44" xfId="1" applyNumberFormat="1" applyFont="1" applyFill="1" applyBorder="1" applyAlignment="1">
      <alignment horizontal="center"/>
    </xf>
    <xf numFmtId="1" fontId="14" fillId="0" borderId="7" xfId="1" applyNumberFormat="1" applyFont="1" applyFill="1" applyBorder="1" applyAlignment="1">
      <alignment horizontal="center"/>
    </xf>
    <xf numFmtId="0" fontId="19" fillId="0" borderId="48" xfId="0" applyFont="1" applyFill="1" applyBorder="1" applyAlignment="1">
      <alignment horizontal="center"/>
    </xf>
    <xf numFmtId="1" fontId="19" fillId="0" borderId="49" xfId="1" applyNumberFormat="1" applyFont="1" applyFill="1" applyBorder="1" applyAlignment="1">
      <alignment horizontal="center"/>
    </xf>
    <xf numFmtId="165" fontId="14" fillId="0" borderId="7" xfId="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" fontId="14" fillId="0" borderId="15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0" fontId="13" fillId="0" borderId="22" xfId="0" applyFont="1" applyFill="1" applyBorder="1"/>
    <xf numFmtId="0" fontId="4" fillId="0" borderId="6" xfId="0" applyFont="1" applyFill="1" applyBorder="1"/>
    <xf numFmtId="0" fontId="4" fillId="0" borderId="9" xfId="0" applyFont="1" applyFill="1" applyBorder="1"/>
    <xf numFmtId="0" fontId="4" fillId="0" borderId="14" xfId="0" applyFont="1" applyFill="1" applyBorder="1"/>
    <xf numFmtId="9" fontId="36" fillId="0" borderId="8" xfId="1" applyFont="1" applyFill="1" applyBorder="1"/>
    <xf numFmtId="9" fontId="14" fillId="0" borderId="16" xfId="1" applyFont="1" applyFill="1" applyBorder="1"/>
    <xf numFmtId="0" fontId="19" fillId="0" borderId="45" xfId="0" applyFont="1" applyFill="1" applyBorder="1" applyAlignment="1">
      <alignment horizontal="center"/>
    </xf>
    <xf numFmtId="1" fontId="14" fillId="0" borderId="8" xfId="1" applyNumberFormat="1" applyFont="1" applyFill="1" applyBorder="1" applyAlignment="1">
      <alignment horizontal="center"/>
    </xf>
    <xf numFmtId="9" fontId="14" fillId="0" borderId="16" xfId="0" applyNumberFormat="1" applyFont="1" applyFill="1" applyBorder="1" applyAlignment="1">
      <alignment horizontal="center"/>
    </xf>
    <xf numFmtId="0" fontId="19" fillId="0" borderId="59" xfId="0" applyFont="1" applyFill="1" applyBorder="1" applyAlignment="1">
      <alignment horizontal="center"/>
    </xf>
    <xf numFmtId="165" fontId="14" fillId="0" borderId="8" xfId="0" applyNumberFormat="1" applyFont="1" applyFill="1" applyBorder="1" applyAlignment="1">
      <alignment horizontal="center"/>
    </xf>
    <xf numFmtId="165" fontId="14" fillId="0" borderId="10" xfId="0" applyNumberFormat="1" applyFont="1" applyFill="1" applyBorder="1" applyAlignment="1">
      <alignment horizontal="center"/>
    </xf>
    <xf numFmtId="1" fontId="14" fillId="0" borderId="16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/>
    <xf numFmtId="0" fontId="39" fillId="0" borderId="0" xfId="2" applyFont="1"/>
    <xf numFmtId="14" fontId="35" fillId="0" borderId="0" xfId="0" applyNumberFormat="1" applyFont="1" applyFill="1" applyAlignment="1">
      <alignment horizontal="left"/>
    </xf>
    <xf numFmtId="9" fontId="5" fillId="6" borderId="67" xfId="1" applyFont="1" applyFill="1" applyBorder="1"/>
    <xf numFmtId="9" fontId="5" fillId="6" borderId="68" xfId="1" applyFont="1" applyFill="1" applyBorder="1"/>
    <xf numFmtId="0" fontId="5" fillId="6" borderId="67" xfId="0" applyFont="1" applyFill="1" applyBorder="1"/>
    <xf numFmtId="0" fontId="5" fillId="6" borderId="31" xfId="0" applyFont="1" applyFill="1" applyBorder="1"/>
    <xf numFmtId="9" fontId="5" fillId="0" borderId="0" xfId="1" applyFont="1" applyFill="1" applyBorder="1"/>
    <xf numFmtId="0" fontId="6" fillId="9" borderId="65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40" fillId="0" borderId="0" xfId="0" applyFont="1" applyFill="1" applyBorder="1"/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2" defaultPivotStyle="PivotStyleLight16"/>
  <colors>
    <mruColors>
      <color rgb="FFF1778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Maatilan</a:t>
            </a:r>
            <a:r>
              <a:rPr lang="en-US" baseline="0"/>
              <a:t> omaisuusosien käyvät arvot,  arvio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3736898847159783"/>
          <c:y val="0.1003712178315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Kokonaisuus!$H$11:$H$19</c:f>
              <c:strCache>
                <c:ptCount val="9"/>
                <c:pt idx="0">
                  <c:v>Omat pellot</c:v>
                </c:pt>
                <c:pt idx="1">
                  <c:v>Rakennukset </c:v>
                </c:pt>
                <c:pt idx="2">
                  <c:v>Koneet ja kalusto </c:v>
                </c:pt>
                <c:pt idx="3">
                  <c:v>Maatilan sijoitukset (esim. osuuspääomat, osakkeet)</c:v>
                </c:pt>
                <c:pt idx="4">
                  <c:v>Eläimet</c:v>
                </c:pt>
                <c:pt idx="5">
                  <c:v>Tuote-ja tarvikevarastot </c:v>
                </c:pt>
                <c:pt idx="6">
                  <c:v>Tilivarat (jos yksityistili erikseen)</c:v>
                </c:pt>
                <c:pt idx="7">
                  <c:v>Metsä</c:v>
                </c:pt>
                <c:pt idx="8">
                  <c:v>Asuinrakennus</c:v>
                </c:pt>
              </c:strCache>
            </c:strRef>
          </c:cat>
          <c:val>
            <c:numRef>
              <c:f>Kokonaisuus!$I$11:$I$19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6-48D3-92C1-8F30E5D65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8876736"/>
        <c:axId val="598882968"/>
      </c:barChart>
      <c:catAx>
        <c:axId val="59887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98882968"/>
        <c:crosses val="autoZero"/>
        <c:auto val="1"/>
        <c:lblAlgn val="ctr"/>
        <c:lblOffset val="100"/>
        <c:noMultiLvlLbl val="0"/>
      </c:catAx>
      <c:valAx>
        <c:axId val="598882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9887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Vastuiden rakenne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23-4D5E-8E46-A709535255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23-4D5E-8E46-A709535255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23-4D5E-8E46-A709535255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23-4D5E-8E46-A7095352552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23-4D5E-8E46-A7095352552C}"/>
              </c:ext>
            </c:extLst>
          </c:dPt>
          <c:cat>
            <c:strRef>
              <c:f>Kokonaisuus!$I$67:$I$71</c:f>
              <c:strCache>
                <c:ptCount val="5"/>
                <c:pt idx="0">
                  <c:v>Pankkilainat yhteensä</c:v>
                </c:pt>
                <c:pt idx="1">
                  <c:v>Luotollinen tili</c:v>
                </c:pt>
                <c:pt idx="2">
                  <c:v>Osamaksurahoitukset yhteensä</c:v>
                </c:pt>
                <c:pt idx="3">
                  <c:v>Vastuut meijerille, lihataloille ym.</c:v>
                </c:pt>
                <c:pt idx="4">
                  <c:v>Ostovelat (lasku tullut, ei vielä maksettu)</c:v>
                </c:pt>
              </c:strCache>
            </c:strRef>
          </c:cat>
          <c:val>
            <c:numRef>
              <c:f>Kokonaisuus!$J$67:$J$71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23-4D5E-8E46-A70953525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21167</xdr:rowOff>
    </xdr:from>
    <xdr:to>
      <xdr:col>5</xdr:col>
      <xdr:colOff>679450</xdr:colOff>
      <xdr:row>56</xdr:row>
      <xdr:rowOff>63501</xdr:rowOff>
    </xdr:to>
    <xdr:graphicFrame macro="">
      <xdr:nvGraphicFramePr>
        <xdr:cNvPr id="13" name="Kaavio 12">
          <a:extLst>
            <a:ext uri="{FF2B5EF4-FFF2-40B4-BE49-F238E27FC236}">
              <a16:creationId xmlns:a16="http://schemas.microsoft.com/office/drawing/2014/main" id="{0E8757EF-0879-45B5-9C5D-9A0E7BF90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87</xdr:row>
      <xdr:rowOff>105833</xdr:rowOff>
    </xdr:from>
    <xdr:to>
      <xdr:col>2</xdr:col>
      <xdr:colOff>806450</xdr:colOff>
      <xdr:row>110</xdr:row>
      <xdr:rowOff>38100</xdr:rowOff>
    </xdr:to>
    <xdr:graphicFrame macro="">
      <xdr:nvGraphicFramePr>
        <xdr:cNvPr id="17" name="Kaavio 16">
          <a:extLst>
            <a:ext uri="{FF2B5EF4-FFF2-40B4-BE49-F238E27FC236}">
              <a16:creationId xmlns:a16="http://schemas.microsoft.com/office/drawing/2014/main" id="{F8ECEB96-DCEF-48A6-B875-7A05D3D5B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2444750</xdr:colOff>
      <xdr:row>0</xdr:row>
      <xdr:rowOff>129494</xdr:rowOff>
    </xdr:from>
    <xdr:to>
      <xdr:col>1</xdr:col>
      <xdr:colOff>3384550</xdr:colOff>
      <xdr:row>2</xdr:row>
      <xdr:rowOff>672580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D6FB2160-81BB-47BC-A52E-6240E3809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0350" y="129494"/>
          <a:ext cx="939800" cy="7272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28</xdr:row>
      <xdr:rowOff>97366</xdr:rowOff>
    </xdr:from>
    <xdr:to>
      <xdr:col>6</xdr:col>
      <xdr:colOff>44450</xdr:colOff>
      <xdr:row>33</xdr:row>
      <xdr:rowOff>62979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D3B3C129-D2C3-4FB3-8EA0-3E51E97D6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6929966"/>
          <a:ext cx="1047750" cy="886363"/>
        </a:xfrm>
        <a:prstGeom prst="rect">
          <a:avLst/>
        </a:prstGeom>
      </xdr:spPr>
    </xdr:pic>
    <xdr:clientData/>
  </xdr:twoCellAnchor>
  <xdr:twoCellAnchor editAs="oneCell">
    <xdr:from>
      <xdr:col>4</xdr:col>
      <xdr:colOff>793750</xdr:colOff>
      <xdr:row>60</xdr:row>
      <xdr:rowOff>0</xdr:rowOff>
    </xdr:from>
    <xdr:to>
      <xdr:col>5</xdr:col>
      <xdr:colOff>736600</xdr:colOff>
      <xdr:row>61</xdr:row>
      <xdr:rowOff>226838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CB178AC7-A22B-4A68-AD8D-4D4ED9618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0250" y="12952616"/>
          <a:ext cx="755650" cy="633238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</xdr:colOff>
      <xdr:row>87</xdr:row>
      <xdr:rowOff>12700</xdr:rowOff>
    </xdr:from>
    <xdr:to>
      <xdr:col>6</xdr:col>
      <xdr:colOff>298450</xdr:colOff>
      <xdr:row>91</xdr:row>
      <xdr:rowOff>158229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F8800E3-8566-4D29-B2E0-3251B0355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2000" y="18364200"/>
          <a:ext cx="1047750" cy="882129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596901</xdr:colOff>
      <xdr:row>180</xdr:row>
      <xdr:rowOff>127000</xdr:rowOff>
    </xdr:from>
    <xdr:to>
      <xdr:col>4</xdr:col>
      <xdr:colOff>442589</xdr:colOff>
      <xdr:row>183</xdr:row>
      <xdr:rowOff>7544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2190928A-B0B0-4846-8712-820A472E3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75351" y="37503100"/>
          <a:ext cx="753738" cy="59809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0</xdr:rowOff>
    </xdr:from>
    <xdr:to>
      <xdr:col>1</xdr:col>
      <xdr:colOff>2451100</xdr:colOff>
      <xdr:row>2</xdr:row>
      <xdr:rowOff>622301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729A7D41-70C4-4667-8E23-2ABF635F7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8300" y="0"/>
          <a:ext cx="2438400" cy="806451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60</xdr:row>
      <xdr:rowOff>0</xdr:rowOff>
    </xdr:from>
    <xdr:to>
      <xdr:col>4</xdr:col>
      <xdr:colOff>768350</xdr:colOff>
      <xdr:row>61</xdr:row>
      <xdr:rowOff>51065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8F5B49B2-2523-4300-AF83-F27372DC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2450" y="12979846"/>
          <a:ext cx="1422400" cy="45746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181</xdr:row>
      <xdr:rowOff>53289</xdr:rowOff>
    </xdr:from>
    <xdr:to>
      <xdr:col>3</xdr:col>
      <xdr:colOff>609600</xdr:colOff>
      <xdr:row>183</xdr:row>
      <xdr:rowOff>12072</xdr:rowOff>
    </xdr:to>
    <xdr:pic>
      <xdr:nvPicPr>
        <xdr:cNvPr id="22" name="Kuva 21">
          <a:extLst>
            <a:ext uri="{FF2B5EF4-FFF2-40B4-BE49-F238E27FC236}">
              <a16:creationId xmlns:a16="http://schemas.microsoft.com/office/drawing/2014/main" id="{B41DF2B9-D1AD-4601-9373-5B83ADB70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7700" y="36876939"/>
          <a:ext cx="1530350" cy="492183"/>
        </a:xfrm>
        <a:prstGeom prst="rect">
          <a:avLst/>
        </a:prstGeom>
      </xdr:spPr>
    </xdr:pic>
    <xdr:clientData/>
  </xdr:twoCellAnchor>
  <xdr:twoCellAnchor editAs="oneCell">
    <xdr:from>
      <xdr:col>3</xdr:col>
      <xdr:colOff>679450</xdr:colOff>
      <xdr:row>148</xdr:row>
      <xdr:rowOff>152400</xdr:rowOff>
    </xdr:from>
    <xdr:to>
      <xdr:col>5</xdr:col>
      <xdr:colOff>25400</xdr:colOff>
      <xdr:row>151</xdr:row>
      <xdr:rowOff>270398</xdr:rowOff>
    </xdr:to>
    <xdr:pic>
      <xdr:nvPicPr>
        <xdr:cNvPr id="24" name="Kuva 23">
          <a:extLst>
            <a:ext uri="{FF2B5EF4-FFF2-40B4-BE49-F238E27FC236}">
              <a16:creationId xmlns:a16="http://schemas.microsoft.com/office/drawing/2014/main" id="{D57085BF-9083-41EE-A96D-0820E80D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30581600"/>
          <a:ext cx="1066800" cy="670448"/>
        </a:xfrm>
        <a:prstGeom prst="rect">
          <a:avLst/>
        </a:prstGeom>
      </xdr:spPr>
    </xdr:pic>
    <xdr:clientData/>
  </xdr:twoCellAnchor>
  <xdr:oneCellAnchor>
    <xdr:from>
      <xdr:col>4</xdr:col>
      <xdr:colOff>304801</xdr:colOff>
      <xdr:row>122</xdr:row>
      <xdr:rowOff>25400</xdr:rowOff>
    </xdr:from>
    <xdr:ext cx="472146" cy="374650"/>
    <xdr:pic>
      <xdr:nvPicPr>
        <xdr:cNvPr id="29" name="Kuva 28">
          <a:extLst>
            <a:ext uri="{FF2B5EF4-FFF2-40B4-BE49-F238E27FC236}">
              <a16:creationId xmlns:a16="http://schemas.microsoft.com/office/drawing/2014/main" id="{384E4253-0271-47B6-9476-A8438DE0A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35701" y="22796500"/>
          <a:ext cx="472146" cy="374650"/>
        </a:xfrm>
        <a:prstGeom prst="rect">
          <a:avLst/>
        </a:prstGeom>
      </xdr:spPr>
    </xdr:pic>
    <xdr:clientData/>
  </xdr:oneCellAnchor>
  <xdr:oneCellAnchor>
    <xdr:from>
      <xdr:col>3</xdr:col>
      <xdr:colOff>25400</xdr:colOff>
      <xdr:row>122</xdr:row>
      <xdr:rowOff>31750</xdr:rowOff>
    </xdr:from>
    <xdr:ext cx="1206500" cy="445211"/>
    <xdr:pic>
      <xdr:nvPicPr>
        <xdr:cNvPr id="30" name="Kuva 29">
          <a:extLst>
            <a:ext uri="{FF2B5EF4-FFF2-40B4-BE49-F238E27FC236}">
              <a16:creationId xmlns:a16="http://schemas.microsoft.com/office/drawing/2014/main" id="{6A9D1959-8BBB-47A6-BA99-ED9338BF5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48250" y="22802850"/>
          <a:ext cx="1206500" cy="445211"/>
        </a:xfrm>
        <a:prstGeom prst="rect">
          <a:avLst/>
        </a:prstGeom>
      </xdr:spPr>
    </xdr:pic>
    <xdr:clientData/>
  </xdr:oneCellAnchor>
  <xdr:twoCellAnchor editAs="oneCell">
    <xdr:from>
      <xdr:col>3</xdr:col>
      <xdr:colOff>6350</xdr:colOff>
      <xdr:row>87</xdr:row>
      <xdr:rowOff>127000</xdr:rowOff>
    </xdr:from>
    <xdr:to>
      <xdr:col>5</xdr:col>
      <xdr:colOff>3238</xdr:colOff>
      <xdr:row>90</xdr:row>
      <xdr:rowOff>127000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5E296412-9B10-4C69-AE84-9D299DFFF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84800" y="18649950"/>
          <a:ext cx="1717738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3</xdr:col>
      <xdr:colOff>739838</xdr:colOff>
      <xdr:row>151</xdr:row>
      <xdr:rowOff>184150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19DD149D-533F-49BD-85D1-4DCB24594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00550" y="30613350"/>
          <a:ext cx="1717738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29</xdr:row>
      <xdr:rowOff>50800</xdr:rowOff>
    </xdr:from>
    <xdr:to>
      <xdr:col>4</xdr:col>
      <xdr:colOff>571500</xdr:colOff>
      <xdr:row>33</xdr:row>
      <xdr:rowOff>120651</xdr:rowOff>
    </xdr:to>
    <xdr:pic>
      <xdr:nvPicPr>
        <xdr:cNvPr id="19" name="Kuva 18">
          <a:extLst>
            <a:ext uri="{FF2B5EF4-FFF2-40B4-BE49-F238E27FC236}">
              <a16:creationId xmlns:a16="http://schemas.microsoft.com/office/drawing/2014/main" id="{0B76C926-3766-4872-B531-5E265BFA3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19600" y="7067550"/>
          <a:ext cx="2438400" cy="806451"/>
        </a:xfrm>
        <a:prstGeom prst="rect">
          <a:avLst/>
        </a:prstGeom>
      </xdr:spPr>
    </xdr:pic>
    <xdr:clientData/>
  </xdr:twoCellAnchor>
  <xdr:twoCellAnchor editAs="oneCell">
    <xdr:from>
      <xdr:col>1</xdr:col>
      <xdr:colOff>3422650</xdr:colOff>
      <xdr:row>1</xdr:row>
      <xdr:rowOff>0</xdr:rowOff>
    </xdr:from>
    <xdr:to>
      <xdr:col>5</xdr:col>
      <xdr:colOff>6350</xdr:colOff>
      <xdr:row>2</xdr:row>
      <xdr:rowOff>673026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F9BE8E6F-0420-4E0B-9AC2-D45978BE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78250" y="184150"/>
          <a:ext cx="3327400" cy="673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44450</xdr:rowOff>
    </xdr:from>
    <xdr:to>
      <xdr:col>3</xdr:col>
      <xdr:colOff>2400300</xdr:colOff>
      <xdr:row>2</xdr:row>
      <xdr:rowOff>25401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F8C1770-1FC3-4AC8-9173-E5840123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8400" y="44450"/>
          <a:ext cx="2438400" cy="71755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139700</xdr:rowOff>
    </xdr:from>
    <xdr:to>
      <xdr:col>5</xdr:col>
      <xdr:colOff>577850</xdr:colOff>
      <xdr:row>2</xdr:row>
      <xdr:rowOff>342900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D580AED-4DA6-4F8D-ADB1-22078B35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5850" y="139700"/>
          <a:ext cx="12192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takunta.mtk.fi/documents/197592/0/Talouden+ABC+-opas.pdf/70a412cd-1a52-411b-f2c2-f9ad767b8557?t=166080583754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7"/>
  <sheetViews>
    <sheetView tabSelected="1" zoomScaleNormal="100" workbookViewId="0">
      <selection activeCell="E18" sqref="E18"/>
    </sheetView>
  </sheetViews>
  <sheetFormatPr defaultRowHeight="14.5" x14ac:dyDescent="0.35"/>
  <cols>
    <col min="1" max="1" width="5.08984375" style="167" customWidth="1"/>
    <col min="2" max="2" width="57.90625" customWidth="1"/>
    <col min="3" max="3" width="14" style="167" customWidth="1"/>
    <col min="4" max="4" width="13" style="167" customWidth="1"/>
    <col min="5" max="5" width="11.6328125" customWidth="1"/>
    <col min="6" max="6" width="10.90625" style="228" customWidth="1"/>
    <col min="7" max="7" width="12.90625" style="167" customWidth="1"/>
    <col min="8" max="8" width="20.1796875" customWidth="1"/>
    <col min="9" max="9" width="24.453125" customWidth="1"/>
  </cols>
  <sheetData>
    <row r="1" spans="1:9" s="167" customFormat="1" x14ac:dyDescent="0.35">
      <c r="F1" s="228"/>
    </row>
    <row r="2" spans="1:9" s="167" customFormat="1" hidden="1" x14ac:dyDescent="0.35">
      <c r="F2" s="228"/>
    </row>
    <row r="3" spans="1:9" s="167" customFormat="1" ht="56" customHeight="1" x14ac:dyDescent="0.35">
      <c r="F3" s="228"/>
    </row>
    <row r="4" spans="1:9" s="54" customFormat="1" ht="38.5" customHeight="1" x14ac:dyDescent="1">
      <c r="A4" s="224"/>
      <c r="B4" s="52" t="s">
        <v>51</v>
      </c>
      <c r="C4" s="52"/>
      <c r="D4" s="52"/>
      <c r="E4" s="53"/>
      <c r="F4" s="224"/>
      <c r="G4" s="224"/>
    </row>
    <row r="5" spans="1:9" s="7" customFormat="1" ht="23.5" customHeight="1" thickBot="1" x14ac:dyDescent="0.7">
      <c r="A5" s="225"/>
      <c r="B5" s="39" t="s">
        <v>120</v>
      </c>
      <c r="C5" s="167"/>
      <c r="D5" s="167"/>
      <c r="E5"/>
      <c r="F5" s="228"/>
      <c r="G5" s="167"/>
    </row>
    <row r="6" spans="1:9" ht="24.5" customHeight="1" thickBot="1" x14ac:dyDescent="0.7">
      <c r="B6" s="186" t="s">
        <v>45</v>
      </c>
      <c r="C6" s="187"/>
      <c r="D6" s="187"/>
      <c r="E6" s="188"/>
      <c r="G6" s="225"/>
    </row>
    <row r="7" spans="1:9" ht="17" x14ac:dyDescent="0.4">
      <c r="B7" s="26" t="s">
        <v>37</v>
      </c>
      <c r="C7" s="339" t="s">
        <v>42</v>
      </c>
      <c r="D7" s="340"/>
      <c r="E7" s="341"/>
    </row>
    <row r="8" spans="1:9" ht="18.5" x14ac:dyDescent="0.45">
      <c r="B8" s="14"/>
      <c r="C8" s="257" t="s">
        <v>13</v>
      </c>
      <c r="D8" s="258" t="s">
        <v>0</v>
      </c>
      <c r="E8" s="32" t="s">
        <v>1</v>
      </c>
      <c r="G8" s="9"/>
    </row>
    <row r="9" spans="1:9" s="1" customFormat="1" ht="19" thickBot="1" x14ac:dyDescent="0.5">
      <c r="A9" s="9"/>
      <c r="B9" s="15"/>
      <c r="C9" s="259" t="s">
        <v>14</v>
      </c>
      <c r="D9" s="260" t="s">
        <v>5</v>
      </c>
      <c r="E9" s="13"/>
      <c r="F9" s="228"/>
      <c r="G9" s="9"/>
    </row>
    <row r="10" spans="1:9" s="1" customFormat="1" ht="19" thickBot="1" x14ac:dyDescent="0.5">
      <c r="A10" s="9"/>
      <c r="B10" s="21" t="s">
        <v>2</v>
      </c>
      <c r="C10" s="261">
        <v>0</v>
      </c>
      <c r="D10" s="261">
        <v>0</v>
      </c>
      <c r="E10" s="16">
        <f>+C10*D10</f>
        <v>0</v>
      </c>
      <c r="F10" s="228"/>
      <c r="G10" s="9"/>
      <c r="H10" s="1" t="s">
        <v>46</v>
      </c>
    </row>
    <row r="11" spans="1:9" s="1" customFormat="1" ht="18.5" x14ac:dyDescent="0.45">
      <c r="A11" s="9"/>
      <c r="B11" s="6" t="s">
        <v>40</v>
      </c>
      <c r="C11" s="19"/>
      <c r="D11" s="19"/>
      <c r="E11" s="12">
        <v>0</v>
      </c>
      <c r="F11" s="228"/>
      <c r="G11" s="9"/>
      <c r="H11" s="220" t="s">
        <v>2</v>
      </c>
      <c r="I11" s="16">
        <f>+E10</f>
        <v>0</v>
      </c>
    </row>
    <row r="12" spans="1:9" s="1" customFormat="1" ht="18.5" x14ac:dyDescent="0.45">
      <c r="A12" s="9"/>
      <c r="B12" s="6" t="s">
        <v>41</v>
      </c>
      <c r="C12" s="19"/>
      <c r="D12" s="19"/>
      <c r="E12" s="12">
        <v>0</v>
      </c>
      <c r="F12" s="228" t="s">
        <v>3</v>
      </c>
      <c r="G12" s="9"/>
      <c r="H12" s="221" t="s">
        <v>40</v>
      </c>
      <c r="I12" s="110">
        <f>+E11</f>
        <v>0</v>
      </c>
    </row>
    <row r="13" spans="1:9" s="1" customFormat="1" ht="18.5" x14ac:dyDescent="0.45">
      <c r="A13" s="9"/>
      <c r="B13" s="3" t="s">
        <v>68</v>
      </c>
      <c r="C13" s="19"/>
      <c r="D13" s="19"/>
      <c r="E13" s="12">
        <v>0</v>
      </c>
      <c r="F13" s="228"/>
      <c r="G13" s="9"/>
      <c r="H13" s="221" t="s">
        <v>41</v>
      </c>
      <c r="I13" s="110">
        <f>+E12</f>
        <v>0</v>
      </c>
    </row>
    <row r="14" spans="1:9" s="1" customFormat="1" ht="18.5" x14ac:dyDescent="0.45">
      <c r="A14" s="9"/>
      <c r="B14" s="3" t="s">
        <v>10</v>
      </c>
      <c r="C14" s="19"/>
      <c r="D14" s="19"/>
      <c r="E14" s="12">
        <v>0</v>
      </c>
      <c r="F14" s="228" t="s">
        <v>3</v>
      </c>
      <c r="G14" s="9"/>
      <c r="H14" s="222" t="s">
        <v>25</v>
      </c>
      <c r="I14" s="110">
        <f>+E13</f>
        <v>0</v>
      </c>
    </row>
    <row r="15" spans="1:9" s="1" customFormat="1" ht="18.5" x14ac:dyDescent="0.45">
      <c r="A15" s="9"/>
      <c r="B15" s="3" t="s">
        <v>12</v>
      </c>
      <c r="C15" s="19"/>
      <c r="D15" s="19"/>
      <c r="E15" s="12">
        <v>0</v>
      </c>
      <c r="F15" s="228" t="s">
        <v>3</v>
      </c>
      <c r="G15" s="9"/>
      <c r="H15" s="222" t="s">
        <v>10</v>
      </c>
      <c r="I15" s="110">
        <f>+E14</f>
        <v>0</v>
      </c>
    </row>
    <row r="16" spans="1:9" s="1" customFormat="1" ht="18.5" x14ac:dyDescent="0.45">
      <c r="A16" s="9"/>
      <c r="B16" s="3" t="s">
        <v>26</v>
      </c>
      <c r="C16" s="19"/>
      <c r="D16" s="19"/>
      <c r="E16" s="12">
        <v>0</v>
      </c>
      <c r="F16" s="228"/>
      <c r="G16" s="9"/>
      <c r="H16" s="222" t="s">
        <v>48</v>
      </c>
      <c r="I16" s="110">
        <f>+E15+E16</f>
        <v>0</v>
      </c>
    </row>
    <row r="17" spans="1:9" s="1" customFormat="1" ht="18.5" x14ac:dyDescent="0.45">
      <c r="A17" s="9"/>
      <c r="B17" s="3" t="s">
        <v>20</v>
      </c>
      <c r="C17" s="19"/>
      <c r="D17" s="19"/>
      <c r="E17" s="12">
        <v>0</v>
      </c>
      <c r="F17" s="228"/>
      <c r="G17" s="9"/>
      <c r="H17" s="223" t="s">
        <v>11</v>
      </c>
      <c r="I17" s="219">
        <f>+E18</f>
        <v>0</v>
      </c>
    </row>
    <row r="18" spans="1:9" s="1" customFormat="1" ht="19" thickBot="1" x14ac:dyDescent="0.5">
      <c r="A18" s="9"/>
      <c r="B18" s="4" t="s">
        <v>11</v>
      </c>
      <c r="C18" s="20"/>
      <c r="D18" s="20"/>
      <c r="E18" s="17">
        <v>0</v>
      </c>
      <c r="F18" s="228"/>
      <c r="G18" s="9"/>
      <c r="H18" s="221" t="s">
        <v>4</v>
      </c>
      <c r="I18" s="11">
        <f>+E21</f>
        <v>0</v>
      </c>
    </row>
    <row r="19" spans="1:9" s="1" customFormat="1" ht="19" thickBot="1" x14ac:dyDescent="0.5">
      <c r="A19" s="9"/>
      <c r="B19" s="22" t="s">
        <v>39</v>
      </c>
      <c r="C19" s="27"/>
      <c r="D19" s="27"/>
      <c r="E19" s="18">
        <f>SUM(E10:E18)</f>
        <v>0</v>
      </c>
      <c r="F19" s="228" t="s">
        <v>3</v>
      </c>
      <c r="G19" s="9"/>
      <c r="H19" s="222" t="s">
        <v>44</v>
      </c>
      <c r="I19" s="11">
        <f>+E22</f>
        <v>0</v>
      </c>
    </row>
    <row r="20" spans="1:9" s="211" customFormat="1" ht="8.5" customHeight="1" thickBot="1" x14ac:dyDescent="0.5">
      <c r="A20" s="226"/>
      <c r="B20" s="212"/>
      <c r="C20" s="249"/>
      <c r="D20" s="249"/>
      <c r="E20" s="212"/>
      <c r="F20" s="207"/>
      <c r="G20" s="226"/>
    </row>
    <row r="21" spans="1:9" s="1" customFormat="1" ht="18.5" x14ac:dyDescent="0.45">
      <c r="A21" s="9"/>
      <c r="B21" s="21" t="s">
        <v>4</v>
      </c>
      <c r="C21" s="261">
        <v>0</v>
      </c>
      <c r="D21" s="261">
        <v>0</v>
      </c>
      <c r="E21" s="16">
        <f>+C21*D21</f>
        <v>0</v>
      </c>
      <c r="F21" s="228"/>
      <c r="G21" s="9"/>
      <c r="H21"/>
      <c r="I21"/>
    </row>
    <row r="22" spans="1:9" s="1" customFormat="1" ht="18.5" x14ac:dyDescent="0.45">
      <c r="A22" s="9"/>
      <c r="B22" s="6" t="s">
        <v>127</v>
      </c>
      <c r="C22" s="19"/>
      <c r="D22" s="19"/>
      <c r="E22" s="12">
        <v>0</v>
      </c>
      <c r="F22" s="228"/>
      <c r="G22" s="9"/>
      <c r="H22"/>
      <c r="I22"/>
    </row>
    <row r="23" spans="1:9" s="1" customFormat="1" ht="19" thickBot="1" x14ac:dyDescent="0.5">
      <c r="A23" s="9"/>
      <c r="B23" s="4" t="s">
        <v>53</v>
      </c>
      <c r="C23" s="20"/>
      <c r="D23" s="20"/>
      <c r="E23" s="17">
        <v>0</v>
      </c>
      <c r="F23" s="228"/>
      <c r="G23" s="9"/>
    </row>
    <row r="24" spans="1:9" s="1" customFormat="1" ht="19" thickBot="1" x14ac:dyDescent="0.5">
      <c r="A24" s="9"/>
      <c r="B24" s="22" t="s">
        <v>15</v>
      </c>
      <c r="C24" s="28"/>
      <c r="D24" s="28"/>
      <c r="E24" s="23">
        <f>SUM(E19:E23)</f>
        <v>0</v>
      </c>
      <c r="F24" s="228"/>
      <c r="G24" s="9"/>
      <c r="H24"/>
      <c r="I24"/>
    </row>
    <row r="25" spans="1:9" s="1" customFormat="1" ht="13.5" customHeight="1" thickBot="1" x14ac:dyDescent="0.5">
      <c r="A25" s="9"/>
      <c r="B25"/>
      <c r="C25" s="167"/>
      <c r="D25" s="167"/>
      <c r="E25"/>
      <c r="F25" s="228"/>
      <c r="G25" s="167"/>
      <c r="H25"/>
      <c r="I25"/>
    </row>
    <row r="26" spans="1:9" x14ac:dyDescent="0.35">
      <c r="B26" s="40" t="s">
        <v>33</v>
      </c>
      <c r="C26" s="262"/>
      <c r="D26" s="262"/>
      <c r="E26" s="41">
        <v>0</v>
      </c>
    </row>
    <row r="27" spans="1:9" ht="14.5" customHeight="1" x14ac:dyDescent="0.45">
      <c r="B27" s="42" t="s">
        <v>47</v>
      </c>
      <c r="C27" s="263"/>
      <c r="D27" s="263"/>
      <c r="E27" s="43">
        <v>0</v>
      </c>
      <c r="F27" s="228" t="s">
        <v>3</v>
      </c>
      <c r="G27" s="9" t="s">
        <v>3</v>
      </c>
    </row>
    <row r="28" spans="1:9" s="1" customFormat="1" ht="14" customHeight="1" thickBot="1" x14ac:dyDescent="0.5">
      <c r="A28" s="9"/>
      <c r="B28" s="44" t="s">
        <v>54</v>
      </c>
      <c r="C28" s="264"/>
      <c r="D28" s="264"/>
      <c r="E28" s="45">
        <v>0</v>
      </c>
      <c r="F28" s="228"/>
      <c r="G28" s="167"/>
      <c r="H28"/>
      <c r="I28"/>
    </row>
    <row r="29" spans="1:9" s="95" customFormat="1" x14ac:dyDescent="0.35">
      <c r="A29" s="167"/>
      <c r="C29" s="167"/>
      <c r="D29" s="167"/>
      <c r="F29" s="228"/>
      <c r="G29" s="167"/>
    </row>
    <row r="34" spans="1:7" s="95" customFormat="1" x14ac:dyDescent="0.35">
      <c r="A34" s="167"/>
      <c r="C34" s="167"/>
      <c r="D34" s="167"/>
      <c r="F34" s="228"/>
      <c r="G34" s="167"/>
    </row>
    <row r="58" spans="1:9" s="167" customFormat="1" x14ac:dyDescent="0.35">
      <c r="F58" s="228"/>
    </row>
    <row r="59" spans="1:9" s="167" customFormat="1" x14ac:dyDescent="0.35">
      <c r="F59" s="228"/>
    </row>
    <row r="60" spans="1:9" s="167" customFormat="1" ht="31" hidden="1" x14ac:dyDescent="0.7">
      <c r="B60" s="229"/>
      <c r="C60" s="229"/>
      <c r="D60" s="229"/>
      <c r="E60" s="229"/>
      <c r="F60" s="229"/>
    </row>
    <row r="61" spans="1:9" ht="32" customHeight="1" x14ac:dyDescent="0.65">
      <c r="B61" s="55" t="s">
        <v>71</v>
      </c>
      <c r="C61" s="56"/>
      <c r="D61" s="71"/>
      <c r="E61" s="71"/>
      <c r="F61" s="71"/>
      <c r="G61" s="225"/>
      <c r="H61" s="1"/>
      <c r="I61" s="1"/>
    </row>
    <row r="62" spans="1:9" s="96" customFormat="1" ht="19" customHeight="1" thickBot="1" x14ac:dyDescent="0.7">
      <c r="A62" s="225"/>
      <c r="B62" s="189"/>
      <c r="C62" s="255"/>
      <c r="D62" s="255"/>
      <c r="E62" s="189"/>
      <c r="F62" s="228"/>
      <c r="G62" s="167"/>
      <c r="H62" s="101"/>
      <c r="I62" s="101"/>
    </row>
    <row r="63" spans="1:9" ht="21" customHeight="1" x14ac:dyDescent="0.45">
      <c r="B63" s="26" t="s">
        <v>27</v>
      </c>
      <c r="C63" s="265" t="s">
        <v>114</v>
      </c>
      <c r="D63" s="256"/>
      <c r="E63" s="340"/>
      <c r="F63" s="230"/>
      <c r="H63" s="1"/>
      <c r="I63" s="1"/>
    </row>
    <row r="64" spans="1:9" ht="18.5" x14ac:dyDescent="0.45">
      <c r="B64" s="51" t="s">
        <v>3</v>
      </c>
      <c r="C64" s="266" t="s">
        <v>1</v>
      </c>
      <c r="D64" s="258" t="s">
        <v>7</v>
      </c>
      <c r="E64" s="30" t="s">
        <v>8</v>
      </c>
      <c r="F64" s="231" t="s">
        <v>72</v>
      </c>
      <c r="G64" s="9"/>
      <c r="H64" s="1"/>
      <c r="I64" s="1"/>
    </row>
    <row r="65" spans="1:10" s="1" customFormat="1" ht="19" thickBot="1" x14ac:dyDescent="0.5">
      <c r="A65" s="9"/>
      <c r="B65" s="15"/>
      <c r="C65" s="267"/>
      <c r="D65" s="260" t="s">
        <v>23</v>
      </c>
      <c r="E65" s="31" t="s">
        <v>9</v>
      </c>
      <c r="F65" s="232" t="s">
        <v>58</v>
      </c>
      <c r="G65" s="9"/>
    </row>
    <row r="66" spans="1:10" s="1" customFormat="1" ht="19" thickBot="1" x14ac:dyDescent="0.5">
      <c r="A66" s="9"/>
      <c r="B66" s="29" t="s">
        <v>69</v>
      </c>
      <c r="C66" s="62">
        <f>+C68-C67</f>
        <v>0</v>
      </c>
      <c r="D66" s="63" t="e">
        <f>+E66/C66</f>
        <v>#DIV/0!</v>
      </c>
      <c r="E66" s="62">
        <f>+E68-E67</f>
        <v>0</v>
      </c>
      <c r="F66" s="62">
        <f>+F68-F67</f>
        <v>0</v>
      </c>
      <c r="G66" s="9"/>
    </row>
    <row r="67" spans="1:10" s="1" customFormat="1" ht="19" thickBot="1" x14ac:dyDescent="0.5">
      <c r="A67" s="9"/>
      <c r="B67" s="24" t="s">
        <v>43</v>
      </c>
      <c r="C67" s="64">
        <f>+Lainaerittely!C11</f>
        <v>0</v>
      </c>
      <c r="D67" s="65">
        <f>+Lainaerittely!D11</f>
        <v>0</v>
      </c>
      <c r="E67" s="62">
        <f>+Lainaerittely!E11</f>
        <v>0</v>
      </c>
      <c r="F67" s="233"/>
      <c r="G67" s="240" t="s">
        <v>3</v>
      </c>
      <c r="I67" s="21" t="s">
        <v>21</v>
      </c>
      <c r="J67" s="35">
        <f>+C66</f>
        <v>0</v>
      </c>
    </row>
    <row r="68" spans="1:10" s="1" customFormat="1" ht="19" thickBot="1" x14ac:dyDescent="0.5">
      <c r="A68" s="9"/>
      <c r="B68" s="58" t="s">
        <v>38</v>
      </c>
      <c r="C68" s="268">
        <f>+Lainaerittely!C12</f>
        <v>0</v>
      </c>
      <c r="D68" s="269" t="e">
        <f>+Lainaerittely!D12</f>
        <v>#DIV/0!</v>
      </c>
      <c r="E68" s="59">
        <f>+Lainaerittely!E12</f>
        <v>0</v>
      </c>
      <c r="F68" s="234">
        <f>+Lainaerittely!H12</f>
        <v>0</v>
      </c>
      <c r="G68" s="241"/>
      <c r="I68" s="24" t="s">
        <v>43</v>
      </c>
      <c r="J68" s="36">
        <f>+C67</f>
        <v>0</v>
      </c>
    </row>
    <row r="69" spans="1:10" s="1" customFormat="1" ht="18.5" x14ac:dyDescent="0.45">
      <c r="A69" s="9"/>
      <c r="B69" s="5"/>
      <c r="C69" s="62"/>
      <c r="D69" s="66"/>
      <c r="E69" s="62"/>
      <c r="F69" s="235"/>
      <c r="G69" s="241"/>
      <c r="I69" s="25" t="s">
        <v>22</v>
      </c>
      <c r="J69" s="37">
        <f>+C70</f>
        <v>0</v>
      </c>
    </row>
    <row r="70" spans="1:10" s="1" customFormat="1" ht="17" customHeight="1" x14ac:dyDescent="0.45">
      <c r="A70" s="9"/>
      <c r="B70" s="60" t="s">
        <v>125</v>
      </c>
      <c r="C70" s="67">
        <f>+Lainaerittely!C23</f>
        <v>0</v>
      </c>
      <c r="D70" s="270" t="e">
        <f>+Lainaerittely!D23</f>
        <v>#DIV/0!</v>
      </c>
      <c r="E70" s="61">
        <f>+Lainaerittely!E23</f>
        <v>0</v>
      </c>
      <c r="F70" s="236">
        <f>+Lainaerittely!H23</f>
        <v>0</v>
      </c>
      <c r="G70" s="241"/>
      <c r="I70" s="3" t="s">
        <v>24</v>
      </c>
      <c r="J70" s="37">
        <f>+C72</f>
        <v>0</v>
      </c>
    </row>
    <row r="71" spans="1:10" s="1" customFormat="1" ht="19" thickBot="1" x14ac:dyDescent="0.5">
      <c r="A71" s="9"/>
      <c r="B71" s="3" t="s">
        <v>3</v>
      </c>
      <c r="C71" s="67"/>
      <c r="D71" s="68"/>
      <c r="E71" s="67"/>
      <c r="F71" s="237"/>
      <c r="G71" s="240"/>
      <c r="I71" s="34" t="s">
        <v>16</v>
      </c>
      <c r="J71" s="38">
        <f>+C74</f>
        <v>0</v>
      </c>
    </row>
    <row r="72" spans="1:10" s="1" customFormat="1" ht="16" customHeight="1" x14ac:dyDescent="0.45">
      <c r="A72" s="9"/>
      <c r="B72" s="93" t="s">
        <v>24</v>
      </c>
      <c r="C72" s="67">
        <v>0</v>
      </c>
      <c r="D72" s="270">
        <v>0</v>
      </c>
      <c r="E72" s="94">
        <f>+C72*D72</f>
        <v>0</v>
      </c>
      <c r="F72" s="237">
        <v>0</v>
      </c>
      <c r="G72" s="9"/>
      <c r="I72"/>
    </row>
    <row r="73" spans="1:10" s="1" customFormat="1" ht="18.5" x14ac:dyDescent="0.45">
      <c r="A73" s="9"/>
      <c r="B73" s="93" t="s">
        <v>6</v>
      </c>
      <c r="C73" s="67"/>
      <c r="D73" s="270">
        <v>0</v>
      </c>
      <c r="E73" s="94"/>
      <c r="F73" s="237"/>
      <c r="G73" s="9"/>
      <c r="H73" s="114" t="s">
        <v>3</v>
      </c>
      <c r="I73"/>
    </row>
    <row r="74" spans="1:10" s="1" customFormat="1" ht="18.5" x14ac:dyDescent="0.45">
      <c r="A74" s="9"/>
      <c r="B74" s="93" t="s">
        <v>70</v>
      </c>
      <c r="C74" s="67">
        <v>0</v>
      </c>
      <c r="D74" s="270">
        <v>0</v>
      </c>
      <c r="E74" s="94">
        <f>+C74*D74</f>
        <v>0</v>
      </c>
      <c r="F74" s="237"/>
      <c r="G74" s="9"/>
      <c r="I74"/>
    </row>
    <row r="75" spans="1:10" s="1" customFormat="1" ht="18.5" x14ac:dyDescent="0.45">
      <c r="A75" s="9"/>
      <c r="B75" s="248" t="s">
        <v>73</v>
      </c>
      <c r="C75" s="67">
        <v>0</v>
      </c>
      <c r="D75" s="68"/>
      <c r="E75" s="67"/>
      <c r="F75" s="237"/>
      <c r="G75" s="9"/>
      <c r="H75" s="250" t="s">
        <v>126</v>
      </c>
      <c r="I75"/>
    </row>
    <row r="76" spans="1:10" s="1" customFormat="1" ht="19" thickBot="1" x14ac:dyDescent="0.5">
      <c r="A76" s="9"/>
      <c r="B76" s="69" t="s">
        <v>36</v>
      </c>
      <c r="C76" s="271">
        <f>SUM(C68:C74)</f>
        <v>0</v>
      </c>
      <c r="D76" s="272" t="e">
        <f>+E76/C76</f>
        <v>#DIV/0!</v>
      </c>
      <c r="E76" s="70">
        <f>SUM(E68:E74)</f>
        <v>0</v>
      </c>
      <c r="F76" s="238">
        <f>SUM(F68:F73)</f>
        <v>0</v>
      </c>
      <c r="G76" s="9"/>
      <c r="I76"/>
    </row>
    <row r="85" spans="6:6" s="167" customFormat="1" x14ac:dyDescent="0.35">
      <c r="F85" s="228"/>
    </row>
    <row r="86" spans="6:6" s="167" customFormat="1" x14ac:dyDescent="0.35">
      <c r="F86" s="228"/>
    </row>
    <row r="87" spans="6:6" s="167" customFormat="1" x14ac:dyDescent="0.35">
      <c r="F87" s="228"/>
    </row>
    <row r="88" spans="6:6" s="167" customFormat="1" x14ac:dyDescent="0.35">
      <c r="F88" s="228"/>
    </row>
    <row r="110" spans="6:6" s="167" customFormat="1" x14ac:dyDescent="0.35">
      <c r="F110" s="228"/>
    </row>
    <row r="111" spans="6:6" s="167" customFormat="1" x14ac:dyDescent="0.35">
      <c r="F111" s="228"/>
    </row>
    <row r="112" spans="6:6" s="167" customFormat="1" x14ac:dyDescent="0.35"/>
    <row r="113" spans="2:9" s="167" customFormat="1" x14ac:dyDescent="0.35">
      <c r="F113" s="228"/>
    </row>
    <row r="120" spans="2:9" s="167" customFormat="1" x14ac:dyDescent="0.35"/>
    <row r="121" spans="2:9" s="167" customFormat="1" x14ac:dyDescent="0.35">
      <c r="F121" s="228"/>
    </row>
    <row r="122" spans="2:9" s="167" customFormat="1" x14ac:dyDescent="0.35">
      <c r="F122" s="228"/>
    </row>
    <row r="123" spans="2:9" ht="32" customHeight="1" x14ac:dyDescent="0.65">
      <c r="B123" s="55" t="s">
        <v>52</v>
      </c>
      <c r="C123" s="56"/>
      <c r="D123" s="71"/>
      <c r="E123" s="71"/>
      <c r="F123" s="71"/>
      <c r="G123" s="225"/>
      <c r="H123" s="1"/>
      <c r="I123" s="1"/>
    </row>
    <row r="124" spans="2:9" s="167" customFormat="1" ht="15" thickBot="1" x14ac:dyDescent="0.4">
      <c r="F124" s="228"/>
    </row>
    <row r="125" spans="2:9" ht="17.5" thickBot="1" x14ac:dyDescent="0.45">
      <c r="B125" s="106" t="s">
        <v>34</v>
      </c>
      <c r="C125" s="273" t="s">
        <v>77</v>
      </c>
      <c r="D125" s="273">
        <v>2021</v>
      </c>
      <c r="E125" s="107">
        <v>2020</v>
      </c>
      <c r="F125" s="167"/>
      <c r="G125" s="228"/>
    </row>
    <row r="126" spans="2:9" ht="17" x14ac:dyDescent="0.4">
      <c r="B126" s="108" t="s">
        <v>118</v>
      </c>
      <c r="C126" s="274">
        <v>0</v>
      </c>
      <c r="D126" s="274">
        <v>0</v>
      </c>
      <c r="E126" s="109">
        <v>0</v>
      </c>
      <c r="F126" s="167"/>
      <c r="G126" s="228"/>
    </row>
    <row r="127" spans="2:9" ht="15.5" customHeight="1" x14ac:dyDescent="0.35">
      <c r="B127" s="97" t="s">
        <v>29</v>
      </c>
      <c r="C127" s="275">
        <v>0</v>
      </c>
      <c r="D127" s="275">
        <v>0</v>
      </c>
      <c r="E127" s="98">
        <v>0</v>
      </c>
      <c r="F127" s="167"/>
      <c r="G127" s="228"/>
    </row>
    <row r="128" spans="2:9" ht="17" x14ac:dyDescent="0.4">
      <c r="B128" s="72" t="s">
        <v>30</v>
      </c>
      <c r="C128" s="19">
        <v>0</v>
      </c>
      <c r="D128" s="19">
        <v>0</v>
      </c>
      <c r="E128" s="111">
        <v>0</v>
      </c>
      <c r="F128" s="167"/>
      <c r="G128" s="228"/>
    </row>
    <row r="129" spans="2:7" ht="17" x14ac:dyDescent="0.4">
      <c r="B129" s="93" t="s">
        <v>92</v>
      </c>
      <c r="C129" s="19">
        <v>0</v>
      </c>
      <c r="D129" s="19">
        <v>0</v>
      </c>
      <c r="E129" s="113">
        <v>0</v>
      </c>
      <c r="F129" s="167"/>
      <c r="G129" s="228"/>
    </row>
    <row r="130" spans="2:7" ht="17" x14ac:dyDescent="0.4">
      <c r="B130" s="93" t="s">
        <v>91</v>
      </c>
      <c r="C130" s="19">
        <v>0</v>
      </c>
      <c r="D130" s="19">
        <v>0</v>
      </c>
      <c r="E130" s="113">
        <v>0</v>
      </c>
      <c r="F130" s="167"/>
      <c r="G130" s="228"/>
    </row>
    <row r="131" spans="2:7" ht="17" x14ac:dyDescent="0.4">
      <c r="B131" s="93" t="s">
        <v>96</v>
      </c>
      <c r="C131" s="19">
        <v>0</v>
      </c>
      <c r="D131" s="19">
        <v>0</v>
      </c>
      <c r="E131" s="113">
        <v>0</v>
      </c>
      <c r="F131" s="167"/>
      <c r="G131" s="228"/>
    </row>
    <row r="132" spans="2:7" ht="17" x14ac:dyDescent="0.4">
      <c r="B132" s="60" t="s">
        <v>35</v>
      </c>
      <c r="C132" s="276">
        <f>+C126-C128</f>
        <v>0</v>
      </c>
      <c r="D132" s="276">
        <f>+D126-D128</f>
        <v>0</v>
      </c>
      <c r="E132" s="112">
        <f>+E126-E128</f>
        <v>0</v>
      </c>
      <c r="F132" s="167"/>
      <c r="G132" s="228"/>
    </row>
    <row r="133" spans="2:7" x14ac:dyDescent="0.35">
      <c r="B133" s="99" t="s">
        <v>78</v>
      </c>
      <c r="C133" s="277">
        <v>0</v>
      </c>
      <c r="D133" s="277">
        <v>0</v>
      </c>
      <c r="E133" s="100">
        <v>0</v>
      </c>
      <c r="F133" s="167"/>
      <c r="G133" s="228"/>
    </row>
    <row r="134" spans="2:7" x14ac:dyDescent="0.35">
      <c r="B134" s="99" t="s">
        <v>79</v>
      </c>
      <c r="C134" s="277">
        <v>0</v>
      </c>
      <c r="D134" s="277">
        <v>0</v>
      </c>
      <c r="E134" s="100">
        <v>0</v>
      </c>
      <c r="F134" s="167"/>
      <c r="G134" s="228"/>
    </row>
    <row r="135" spans="2:7" x14ac:dyDescent="0.35">
      <c r="B135" s="99" t="s">
        <v>32</v>
      </c>
      <c r="C135" s="277">
        <v>0</v>
      </c>
      <c r="D135" s="277">
        <v>0</v>
      </c>
      <c r="E135" s="100">
        <v>0</v>
      </c>
      <c r="F135" s="167"/>
      <c r="G135" s="228"/>
    </row>
    <row r="136" spans="2:7" ht="15" thickBot="1" x14ac:dyDescent="0.4">
      <c r="B136" s="99" t="s">
        <v>31</v>
      </c>
      <c r="C136" s="277">
        <v>0</v>
      </c>
      <c r="D136" s="277">
        <v>0</v>
      </c>
      <c r="E136" s="100">
        <v>0</v>
      </c>
      <c r="F136" s="167"/>
      <c r="G136" s="228"/>
    </row>
    <row r="137" spans="2:7" ht="17.5" thickBot="1" x14ac:dyDescent="0.45">
      <c r="B137" s="115" t="s">
        <v>80</v>
      </c>
      <c r="C137" s="278">
        <f>+C132+C129+C130+C131</f>
        <v>0</v>
      </c>
      <c r="D137" s="278">
        <f>+D132+D129+D130+D131</f>
        <v>0</v>
      </c>
      <c r="E137" s="116">
        <f>+E132+E129+E130+E131</f>
        <v>0</v>
      </c>
      <c r="F137" s="167"/>
      <c r="G137" s="228"/>
    </row>
    <row r="138" spans="2:7" ht="17.5" thickBot="1" x14ac:dyDescent="0.45">
      <c r="B138" s="117" t="s">
        <v>93</v>
      </c>
      <c r="C138" s="279" t="e">
        <f>+C137/C126</f>
        <v>#DIV/0!</v>
      </c>
      <c r="D138" s="279" t="e">
        <f>+D137/D126</f>
        <v>#DIV/0!</v>
      </c>
      <c r="E138" s="129" t="e">
        <f>+E137/E126</f>
        <v>#DIV/0!</v>
      </c>
      <c r="F138" s="167"/>
      <c r="G138" s="228"/>
    </row>
    <row r="139" spans="2:7" ht="15" thickBot="1" x14ac:dyDescent="0.4">
      <c r="B139" s="95"/>
    </row>
    <row r="140" spans="2:7" ht="17.5" thickBot="1" x14ac:dyDescent="0.45">
      <c r="B140" s="190"/>
      <c r="C140" s="273" t="s">
        <v>77</v>
      </c>
      <c r="D140" s="273">
        <v>2021</v>
      </c>
      <c r="E140" s="191">
        <v>2020</v>
      </c>
    </row>
    <row r="141" spans="2:7" ht="17.5" thickBot="1" x14ac:dyDescent="0.45">
      <c r="B141" s="192" t="s">
        <v>94</v>
      </c>
      <c r="C141" s="280" t="e">
        <f>+(C128-C129-C130-C131)/C126</f>
        <v>#DIV/0!</v>
      </c>
      <c r="D141" s="281" t="e">
        <f>+(D128-D129-D130-D131)/D126</f>
        <v>#DIV/0!</v>
      </c>
      <c r="E141" s="193" t="e">
        <f>+(E128-E129-E130-E131)/E126</f>
        <v>#DIV/0!</v>
      </c>
    </row>
    <row r="142" spans="2:7" ht="15" thickBot="1" x14ac:dyDescent="0.4">
      <c r="B142" s="194" t="s">
        <v>81</v>
      </c>
      <c r="C142" s="204"/>
      <c r="D142" s="204"/>
      <c r="E142" s="95"/>
    </row>
    <row r="143" spans="2:7" x14ac:dyDescent="0.35">
      <c r="E143" s="95"/>
    </row>
    <row r="144" spans="2:7" ht="17" x14ac:dyDescent="0.4">
      <c r="B144" s="213" t="s">
        <v>82</v>
      </c>
      <c r="C144" s="282" t="e">
        <f>+(C132+158)/Tase!E50</f>
        <v>#DIV/0!</v>
      </c>
      <c r="D144" s="282" t="e">
        <f>+(D132+D155)/Tase!E7</f>
        <v>#DIV/0!</v>
      </c>
      <c r="E144" s="214" t="e">
        <f>+(E132-E15+8)/Tase!E28</f>
        <v>#DIV/0!</v>
      </c>
    </row>
    <row r="145" spans="2:9" x14ac:dyDescent="0.35">
      <c r="B145" s="215" t="s">
        <v>83</v>
      </c>
      <c r="C145" s="204"/>
      <c r="D145" s="204"/>
      <c r="E145" s="216"/>
    </row>
    <row r="146" spans="2:9" x14ac:dyDescent="0.35">
      <c r="B146" s="217" t="s">
        <v>84</v>
      </c>
      <c r="C146" s="283"/>
      <c r="D146" s="283"/>
      <c r="E146" s="218"/>
    </row>
    <row r="147" spans="2:9" s="167" customFormat="1" x14ac:dyDescent="0.35">
      <c r="F147" s="228"/>
    </row>
    <row r="148" spans="2:9" s="167" customFormat="1" x14ac:dyDescent="0.35"/>
    <row r="149" spans="2:9" s="167" customFormat="1" x14ac:dyDescent="0.35"/>
    <row r="150" spans="2:9" s="167" customFormat="1" x14ac:dyDescent="0.35">
      <c r="F150" s="228"/>
    </row>
    <row r="151" spans="2:9" s="167" customFormat="1" x14ac:dyDescent="0.35"/>
    <row r="152" spans="2:9" ht="26.5" thickBot="1" x14ac:dyDescent="0.65">
      <c r="B152" s="203" t="s">
        <v>85</v>
      </c>
      <c r="E152" s="167"/>
      <c r="F152" s="167"/>
      <c r="G152" s="228"/>
    </row>
    <row r="153" spans="2:9" ht="17.5" thickBot="1" x14ac:dyDescent="0.45">
      <c r="B153" s="95"/>
      <c r="C153" s="284" t="s">
        <v>77</v>
      </c>
      <c r="D153" s="285">
        <v>2021</v>
      </c>
      <c r="E153" s="136">
        <v>2020</v>
      </c>
      <c r="F153" s="167"/>
      <c r="I153" s="46"/>
    </row>
    <row r="154" spans="2:9" ht="17.5" thickBot="1" x14ac:dyDescent="0.45">
      <c r="B154" s="122" t="s">
        <v>95</v>
      </c>
      <c r="C154" s="286">
        <f>+C137</f>
        <v>0</v>
      </c>
      <c r="D154" s="286">
        <f>+D137</f>
        <v>0</v>
      </c>
      <c r="E154" s="123">
        <f>+E137</f>
        <v>0</v>
      </c>
      <c r="F154" s="167"/>
      <c r="I154" s="46"/>
    </row>
    <row r="155" spans="2:9" ht="17" x14ac:dyDescent="0.4">
      <c r="B155" s="102" t="s">
        <v>55</v>
      </c>
      <c r="C155" s="287">
        <v>0</v>
      </c>
      <c r="D155" s="288">
        <v>0</v>
      </c>
      <c r="E155" s="118">
        <v>0</v>
      </c>
      <c r="F155" s="167"/>
      <c r="G155" s="167" t="s">
        <v>3</v>
      </c>
      <c r="I155" s="46"/>
    </row>
    <row r="156" spans="2:9" ht="17" x14ac:dyDescent="0.4">
      <c r="B156" s="103" t="s">
        <v>56</v>
      </c>
      <c r="C156" s="289">
        <f>-C131</f>
        <v>0</v>
      </c>
      <c r="D156" s="289">
        <f>-D131</f>
        <v>0</v>
      </c>
      <c r="E156" s="135">
        <f>-E131</f>
        <v>0</v>
      </c>
      <c r="F156" s="167"/>
      <c r="I156" s="46"/>
    </row>
    <row r="157" spans="2:9" ht="17" x14ac:dyDescent="0.4">
      <c r="B157" s="103" t="s">
        <v>86</v>
      </c>
      <c r="C157" s="289">
        <v>0</v>
      </c>
      <c r="D157" s="290">
        <v>0</v>
      </c>
      <c r="E157" s="119">
        <v>0</v>
      </c>
      <c r="F157" s="167"/>
      <c r="I157" s="46"/>
    </row>
    <row r="158" spans="2:9" ht="17" x14ac:dyDescent="0.4">
      <c r="B158" s="104" t="s">
        <v>87</v>
      </c>
      <c r="C158" s="289">
        <v>0</v>
      </c>
      <c r="D158" s="120">
        <f>-F75</f>
        <v>0</v>
      </c>
      <c r="E158" s="120">
        <f>-G75</f>
        <v>0</v>
      </c>
      <c r="F158" s="167"/>
      <c r="I158" s="46"/>
    </row>
    <row r="159" spans="2:9" ht="17.5" thickBot="1" x14ac:dyDescent="0.45">
      <c r="B159" s="105" t="s">
        <v>57</v>
      </c>
      <c r="C159" s="291">
        <v>0</v>
      </c>
      <c r="D159" s="292">
        <v>0</v>
      </c>
      <c r="E159" s="121">
        <v>0</v>
      </c>
      <c r="F159" s="167"/>
      <c r="I159" s="46"/>
    </row>
    <row r="160" spans="2:9" ht="17" x14ac:dyDescent="0.4">
      <c r="B160" s="131" t="s">
        <v>88</v>
      </c>
      <c r="C160" s="293"/>
      <c r="D160" s="294">
        <f ca="1">SUM(D154:D160)</f>
        <v>0</v>
      </c>
      <c r="E160" s="132">
        <f>SUM(E154:E159)</f>
        <v>0</v>
      </c>
      <c r="F160" s="167"/>
      <c r="I160" s="46"/>
    </row>
    <row r="161" spans="1:9" ht="17.5" thickBot="1" x14ac:dyDescent="0.45">
      <c r="B161" s="133" t="s">
        <v>89</v>
      </c>
      <c r="C161" s="295">
        <f>SUM(C154:C159)</f>
        <v>0</v>
      </c>
      <c r="D161" s="296"/>
      <c r="E161" s="134"/>
      <c r="F161" s="167"/>
      <c r="I161" s="46"/>
    </row>
    <row r="162" spans="1:9" s="124" customFormat="1" ht="6" customHeight="1" thickBot="1" x14ac:dyDescent="0.45">
      <c r="A162" s="204"/>
      <c r="B162" s="125"/>
      <c r="C162" s="297"/>
      <c r="D162" s="8"/>
      <c r="E162" s="125"/>
      <c r="F162" s="204"/>
      <c r="G162" s="204"/>
      <c r="I162" s="126"/>
    </row>
    <row r="163" spans="1:9" ht="17.5" thickBot="1" x14ac:dyDescent="0.45">
      <c r="B163" s="122" t="s">
        <v>65</v>
      </c>
      <c r="C163" s="298" t="e">
        <f>+C136/C137</f>
        <v>#DIV/0!</v>
      </c>
      <c r="D163" s="299" t="e">
        <f>+D136/D137</f>
        <v>#DIV/0!</v>
      </c>
      <c r="E163" s="127" t="e">
        <f>+E136/E137</f>
        <v>#DIV/0!</v>
      </c>
      <c r="F163" s="167"/>
      <c r="I163" s="46"/>
    </row>
    <row r="164" spans="1:9" ht="5.5" customHeight="1" thickBot="1" x14ac:dyDescent="0.4"/>
    <row r="165" spans="1:9" ht="17.5" thickBot="1" x14ac:dyDescent="0.45">
      <c r="B165" s="106" t="s">
        <v>90</v>
      </c>
      <c r="C165" s="298" t="e">
        <f>+C129/-C157</f>
        <v>#DIV/0!</v>
      </c>
      <c r="D165" s="300" t="e">
        <f>+D129/-D157</f>
        <v>#DIV/0!</v>
      </c>
      <c r="E165" s="128" t="e">
        <f>+E129/-E157</f>
        <v>#DIV/0!</v>
      </c>
      <c r="F165" s="167"/>
      <c r="I165" s="46"/>
    </row>
    <row r="182" spans="1:7" s="130" customFormat="1" ht="15" thickBot="1" x14ac:dyDescent="0.4">
      <c r="A182" s="227"/>
      <c r="C182" s="227"/>
      <c r="D182" s="227"/>
      <c r="F182" s="239"/>
      <c r="G182" s="227"/>
    </row>
    <row r="183" spans="1:7" ht="27" customHeight="1" thickBot="1" x14ac:dyDescent="0.65">
      <c r="B183" s="208" t="s">
        <v>117</v>
      </c>
      <c r="C183" s="301"/>
      <c r="D183" s="301"/>
      <c r="E183" s="166"/>
    </row>
    <row r="184" spans="1:7" s="204" customFormat="1" ht="16" thickBot="1" x14ac:dyDescent="0.4">
      <c r="B184" s="205"/>
      <c r="C184" s="206"/>
      <c r="D184" s="206"/>
      <c r="E184" s="206"/>
      <c r="F184" s="207"/>
    </row>
    <row r="185" spans="1:7" ht="16" thickBot="1" x14ac:dyDescent="0.4">
      <c r="B185" s="209" t="s">
        <v>50</v>
      </c>
      <c r="C185" s="302" t="s">
        <v>77</v>
      </c>
      <c r="D185" s="303">
        <v>2021</v>
      </c>
      <c r="E185" s="210">
        <v>2020</v>
      </c>
    </row>
    <row r="186" spans="1:7" ht="15.5" x14ac:dyDescent="0.35">
      <c r="B186" s="200" t="s">
        <v>99</v>
      </c>
      <c r="C186" s="304" t="e">
        <f>+Tase!E61</f>
        <v>#DIV/0!</v>
      </c>
      <c r="D186" s="304" t="e">
        <f>+Tase!E18</f>
        <v>#DIV/0!</v>
      </c>
      <c r="E186" s="321" t="e">
        <f>+Tase!E39</f>
        <v>#DIV/0!</v>
      </c>
    </row>
    <row r="187" spans="1:7" ht="17.5" customHeight="1" thickBot="1" x14ac:dyDescent="0.4">
      <c r="B187" s="198" t="s">
        <v>98</v>
      </c>
      <c r="C187" s="305" t="e">
        <f>+Tase!E62</f>
        <v>#DIV/0!</v>
      </c>
      <c r="D187" s="306" t="e">
        <f>+Tase!E19</f>
        <v>#DIV/0!</v>
      </c>
      <c r="E187" s="322" t="e">
        <f>+Tase!E40</f>
        <v>#DIV/0!</v>
      </c>
    </row>
    <row r="188" spans="1:7" ht="16" thickBot="1" x14ac:dyDescent="0.4">
      <c r="B188" s="199" t="s">
        <v>49</v>
      </c>
      <c r="C188" s="307" t="s">
        <v>77</v>
      </c>
      <c r="D188" s="308">
        <v>2021</v>
      </c>
      <c r="E188" s="323">
        <v>2020</v>
      </c>
    </row>
    <row r="189" spans="1:7" ht="15.5" x14ac:dyDescent="0.35">
      <c r="B189" s="196" t="s">
        <v>67</v>
      </c>
      <c r="C189" s="309">
        <f t="shared" ref="C189:E190" si="0">+C137</f>
        <v>0</v>
      </c>
      <c r="D189" s="309">
        <f t="shared" si="0"/>
        <v>0</v>
      </c>
      <c r="E189" s="324">
        <f t="shared" si="0"/>
        <v>0</v>
      </c>
    </row>
    <row r="190" spans="1:7" ht="16.5" customHeight="1" thickBot="1" x14ac:dyDescent="0.4">
      <c r="B190" s="202" t="s">
        <v>97</v>
      </c>
      <c r="C190" s="305" t="e">
        <f t="shared" si="0"/>
        <v>#DIV/0!</v>
      </c>
      <c r="D190" s="305" t="e">
        <f t="shared" si="0"/>
        <v>#DIV/0!</v>
      </c>
      <c r="E190" s="325" t="e">
        <f t="shared" si="0"/>
        <v>#DIV/0!</v>
      </c>
    </row>
    <row r="191" spans="1:7" ht="17.5" customHeight="1" thickBot="1" x14ac:dyDescent="0.4">
      <c r="B191" s="195" t="s">
        <v>116</v>
      </c>
      <c r="C191" s="310" t="s">
        <v>77</v>
      </c>
      <c r="D191" s="311">
        <v>2021</v>
      </c>
      <c r="E191" s="326">
        <v>2020</v>
      </c>
    </row>
    <row r="192" spans="1:7" ht="17.5" customHeight="1" x14ac:dyDescent="0.35">
      <c r="B192" s="196" t="s">
        <v>65</v>
      </c>
      <c r="C192" s="312" t="e">
        <f>+C163</f>
        <v>#DIV/0!</v>
      </c>
      <c r="D192" s="312" t="e">
        <f t="shared" ref="D192:E192" si="1">+D163</f>
        <v>#DIV/0!</v>
      </c>
      <c r="E192" s="327" t="e">
        <f t="shared" si="1"/>
        <v>#DIV/0!</v>
      </c>
    </row>
    <row r="193" spans="1:7" ht="17.5" customHeight="1" x14ac:dyDescent="0.35">
      <c r="B193" s="197" t="s">
        <v>90</v>
      </c>
      <c r="C193" s="313" t="e">
        <f>+C165</f>
        <v>#DIV/0!</v>
      </c>
      <c r="D193" s="313" t="e">
        <f t="shared" ref="D193:E193" si="2">+D165</f>
        <v>#DIV/0!</v>
      </c>
      <c r="E193" s="328" t="e">
        <f t="shared" si="2"/>
        <v>#DIV/0!</v>
      </c>
    </row>
    <row r="194" spans="1:7" ht="16" thickBot="1" x14ac:dyDescent="0.4">
      <c r="B194" s="198" t="s">
        <v>100</v>
      </c>
      <c r="C194" s="314">
        <f>+C161</f>
        <v>0</v>
      </c>
      <c r="D194" s="314">
        <f>+D161</f>
        <v>0</v>
      </c>
      <c r="E194" s="329">
        <f>+E160</f>
        <v>0</v>
      </c>
    </row>
    <row r="195" spans="1:7" s="167" customFormat="1" ht="15" thickBot="1" x14ac:dyDescent="0.4">
      <c r="B195" s="330"/>
      <c r="C195" s="315"/>
      <c r="D195" s="316"/>
      <c r="E195" s="204"/>
      <c r="F195" s="228"/>
    </row>
    <row r="196" spans="1:7" ht="19" thickBot="1" x14ac:dyDescent="0.5">
      <c r="B196" s="342" t="s">
        <v>128</v>
      </c>
      <c r="C196" s="317" t="s">
        <v>28</v>
      </c>
      <c r="D196" s="242"/>
      <c r="E196" s="167"/>
    </row>
    <row r="197" spans="1:7" ht="18.5" x14ac:dyDescent="0.45">
      <c r="B197" s="342" t="s">
        <v>129</v>
      </c>
      <c r="C197" s="318" t="s">
        <v>17</v>
      </c>
      <c r="D197" s="10"/>
      <c r="E197" s="167"/>
    </row>
    <row r="198" spans="1:7" ht="18.5" x14ac:dyDescent="0.45">
      <c r="B198" s="167"/>
      <c r="C198" s="319" t="s">
        <v>18</v>
      </c>
      <c r="D198" s="201"/>
      <c r="E198" s="167"/>
    </row>
    <row r="199" spans="1:7" ht="19" thickBot="1" x14ac:dyDescent="0.5">
      <c r="B199" s="167"/>
      <c r="C199" s="320" t="s">
        <v>19</v>
      </c>
      <c r="D199" s="33" t="s">
        <v>3</v>
      </c>
      <c r="E199" s="167"/>
    </row>
    <row r="200" spans="1:7" x14ac:dyDescent="0.35">
      <c r="B200" s="167"/>
      <c r="E200" s="167"/>
    </row>
    <row r="201" spans="1:7" s="1" customFormat="1" ht="18.5" x14ac:dyDescent="0.45">
      <c r="A201" s="9"/>
      <c r="B201" s="331" t="s">
        <v>130</v>
      </c>
      <c r="C201" s="9"/>
      <c r="D201" s="9"/>
      <c r="E201" s="9"/>
      <c r="F201" s="9"/>
      <c r="G201" s="9"/>
    </row>
    <row r="202" spans="1:7" s="1" customFormat="1" ht="18.5" x14ac:dyDescent="0.45">
      <c r="A202" s="9"/>
      <c r="B202" s="9" t="s">
        <v>134</v>
      </c>
      <c r="C202" s="9"/>
      <c r="D202" s="9"/>
      <c r="E202" s="9"/>
      <c r="F202" s="9"/>
      <c r="G202" s="9"/>
    </row>
    <row r="203" spans="1:7" s="1" customFormat="1" ht="18.5" x14ac:dyDescent="0.45">
      <c r="A203" s="9"/>
      <c r="B203" s="9" t="s">
        <v>131</v>
      </c>
      <c r="C203" s="9"/>
      <c r="D203" s="9"/>
      <c r="E203" s="9"/>
      <c r="F203" s="9"/>
      <c r="G203" s="9"/>
    </row>
    <row r="204" spans="1:7" s="1" customFormat="1" ht="18.5" x14ac:dyDescent="0.45">
      <c r="A204" s="9"/>
      <c r="B204" s="226" t="s">
        <v>132</v>
      </c>
      <c r="C204" s="9"/>
      <c r="D204" s="9"/>
      <c r="E204" s="9"/>
      <c r="F204" s="9"/>
      <c r="G204" s="9"/>
    </row>
    <row r="205" spans="1:7" s="1" customFormat="1" ht="18.5" x14ac:dyDescent="0.45">
      <c r="A205" s="9"/>
      <c r="B205" s="226" t="s">
        <v>133</v>
      </c>
      <c r="C205" s="9"/>
      <c r="D205" s="9"/>
      <c r="F205" s="9"/>
      <c r="G205" s="9"/>
    </row>
    <row r="206" spans="1:7" s="1" customFormat="1" ht="18.5" x14ac:dyDescent="0.45">
      <c r="A206" s="9"/>
      <c r="B206" s="1" t="s">
        <v>136</v>
      </c>
      <c r="C206" s="9"/>
      <c r="D206" s="9"/>
      <c r="F206" s="9"/>
      <c r="G206" s="9"/>
    </row>
    <row r="207" spans="1:7" ht="18.5" x14ac:dyDescent="0.45">
      <c r="B207" s="332" t="s">
        <v>135</v>
      </c>
    </row>
  </sheetData>
  <hyperlinks>
    <hyperlink ref="B207" r:id="rId1" xr:uid="{70F37ADE-80DC-4584-9764-A0A97B4DDAFC}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B2C6-3816-486A-B9B4-AB3D37A39A57}">
  <dimension ref="A1:G62"/>
  <sheetViews>
    <sheetView workbookViewId="0">
      <selection activeCell="B24" sqref="B24"/>
    </sheetView>
  </sheetViews>
  <sheetFormatPr defaultRowHeight="14.5" x14ac:dyDescent="0.35"/>
  <cols>
    <col min="1" max="1" width="8.7265625" style="167"/>
    <col min="2" max="2" width="34.54296875" customWidth="1"/>
    <col min="3" max="3" width="10.36328125" customWidth="1"/>
    <col min="4" max="4" width="34.6328125" customWidth="1"/>
    <col min="5" max="5" width="9.1796875" customWidth="1"/>
    <col min="6" max="6" width="8.7265625" style="167"/>
  </cols>
  <sheetData>
    <row r="1" spans="1:6" s="167" customFormat="1" x14ac:dyDescent="0.35"/>
    <row r="2" spans="1:6" s="167" customFormat="1" ht="43.5" customHeight="1" x14ac:dyDescent="0.35"/>
    <row r="3" spans="1:6" ht="28.5" x14ac:dyDescent="0.65">
      <c r="B3" s="55" t="s">
        <v>101</v>
      </c>
      <c r="C3" s="251"/>
      <c r="D3" s="333">
        <v>44561</v>
      </c>
      <c r="E3" s="251"/>
    </row>
    <row r="4" spans="1:6" s="124" customFormat="1" ht="11" customHeight="1" thickBot="1" x14ac:dyDescent="0.7">
      <c r="A4" s="204"/>
      <c r="B4" s="153"/>
      <c r="C4" s="254"/>
      <c r="D4" s="254"/>
      <c r="E4" s="254"/>
      <c r="F4" s="204"/>
    </row>
    <row r="5" spans="1:6" ht="21.5" thickBot="1" x14ac:dyDescent="0.55000000000000004">
      <c r="B5" s="137" t="s">
        <v>102</v>
      </c>
      <c r="C5" s="155" t="s">
        <v>105</v>
      </c>
      <c r="D5" s="157" t="s">
        <v>103</v>
      </c>
      <c r="E5" s="158" t="s">
        <v>105</v>
      </c>
    </row>
    <row r="6" spans="1:6" ht="17.5" customHeight="1" x14ac:dyDescent="0.55000000000000004">
      <c r="B6" s="57" t="s">
        <v>2</v>
      </c>
      <c r="C6" s="141">
        <f>+Kokonaisuus!E10</f>
        <v>0</v>
      </c>
      <c r="D6" s="159" t="s">
        <v>3</v>
      </c>
      <c r="E6" s="140" t="s">
        <v>3</v>
      </c>
    </row>
    <row r="7" spans="1:6" ht="21.5" thickBot="1" x14ac:dyDescent="0.55000000000000004">
      <c r="B7" s="60" t="s">
        <v>40</v>
      </c>
      <c r="C7" s="156">
        <f>+Kokonaisuus!E11</f>
        <v>0</v>
      </c>
      <c r="D7" s="165" t="s">
        <v>104</v>
      </c>
      <c r="E7" s="162">
        <f>+C16-E15</f>
        <v>0</v>
      </c>
    </row>
    <row r="8" spans="1:6" ht="17.5" thickBot="1" x14ac:dyDescent="0.45">
      <c r="B8" s="60" t="s">
        <v>41</v>
      </c>
      <c r="C8" s="141">
        <f>+Kokonaisuus!E12</f>
        <v>0</v>
      </c>
      <c r="D8" s="142" t="s">
        <v>112</v>
      </c>
      <c r="E8" s="143" t="s">
        <v>3</v>
      </c>
    </row>
    <row r="9" spans="1:6" ht="17" x14ac:dyDescent="0.4">
      <c r="B9" s="72" t="s">
        <v>68</v>
      </c>
      <c r="C9" s="156">
        <f>+Kokonaisuus!E13</f>
        <v>0</v>
      </c>
      <c r="D9" s="144" t="s">
        <v>21</v>
      </c>
      <c r="E9" s="145">
        <f>+Kokonaisuus!C66</f>
        <v>0</v>
      </c>
    </row>
    <row r="10" spans="1:6" ht="17" x14ac:dyDescent="0.4">
      <c r="B10" s="72" t="s">
        <v>10</v>
      </c>
      <c r="C10" s="141">
        <f>+Kokonaisuus!E14</f>
        <v>0</v>
      </c>
      <c r="D10" s="146" t="s">
        <v>43</v>
      </c>
      <c r="E10" s="147">
        <f>+Kokonaisuus!C67</f>
        <v>0</v>
      </c>
    </row>
    <row r="11" spans="1:6" ht="17" x14ac:dyDescent="0.4">
      <c r="B11" s="72" t="s">
        <v>106</v>
      </c>
      <c r="C11" s="156">
        <f>+Kokonaisuus!E15</f>
        <v>0</v>
      </c>
      <c r="D11" s="148" t="s">
        <v>22</v>
      </c>
      <c r="E11" s="149">
        <f>+Kokonaisuus!C70</f>
        <v>0</v>
      </c>
    </row>
    <row r="12" spans="1:6" ht="17" x14ac:dyDescent="0.4">
      <c r="B12" s="72" t="s">
        <v>107</v>
      </c>
      <c r="C12" s="141">
        <f>+Kokonaisuus!E16</f>
        <v>0</v>
      </c>
      <c r="D12" s="150" t="s">
        <v>24</v>
      </c>
      <c r="E12" s="149">
        <f>+Kokonaisuus!C72</f>
        <v>0</v>
      </c>
    </row>
    <row r="13" spans="1:6" ht="17" x14ac:dyDescent="0.4">
      <c r="B13" s="72" t="s">
        <v>108</v>
      </c>
      <c r="C13" s="156">
        <f>+Kokonaisuus!E17</f>
        <v>0</v>
      </c>
      <c r="D13" s="150" t="s">
        <v>6</v>
      </c>
      <c r="E13" s="149">
        <f>+Kokonaisuus!C73</f>
        <v>0</v>
      </c>
    </row>
    <row r="14" spans="1:6" ht="17" x14ac:dyDescent="0.4">
      <c r="B14" s="138" t="s">
        <v>3</v>
      </c>
      <c r="C14" s="139" t="s">
        <v>3</v>
      </c>
      <c r="D14" s="150" t="s">
        <v>109</v>
      </c>
      <c r="E14" s="149">
        <f>+Kokonaisuus!C74</f>
        <v>0</v>
      </c>
    </row>
    <row r="15" spans="1:6" ht="17.5" thickBot="1" x14ac:dyDescent="0.45">
      <c r="B15" s="151" t="s">
        <v>110</v>
      </c>
      <c r="C15" s="17">
        <f>+Kokonaisuus!E18</f>
        <v>0</v>
      </c>
      <c r="D15" s="160" t="s">
        <v>36</v>
      </c>
      <c r="E15" s="161">
        <f>SUM(E9:E14)</f>
        <v>0</v>
      </c>
    </row>
    <row r="16" spans="1:6" ht="17.5" thickBot="1" x14ac:dyDescent="0.45">
      <c r="B16" s="22" t="s">
        <v>39</v>
      </c>
      <c r="C16" s="163">
        <f>SUM(C6:C15)</f>
        <v>0</v>
      </c>
      <c r="D16" s="152" t="s">
        <v>111</v>
      </c>
      <c r="E16" s="164">
        <f>+E15+E7</f>
        <v>0</v>
      </c>
    </row>
    <row r="17" spans="1:7" ht="15" thickBot="1" x14ac:dyDescent="0.4"/>
    <row r="18" spans="1:7" s="2" customFormat="1" ht="17" x14ac:dyDescent="0.4">
      <c r="A18" s="255"/>
      <c r="B18" s="168" t="s">
        <v>113</v>
      </c>
      <c r="C18" s="169"/>
      <c r="D18" s="336"/>
      <c r="E18" s="334" t="e">
        <f>+E7/E16</f>
        <v>#DIV/0!</v>
      </c>
      <c r="F18" s="255"/>
    </row>
    <row r="19" spans="1:7" s="2" customFormat="1" ht="17.5" thickBot="1" x14ac:dyDescent="0.45">
      <c r="A19" s="255"/>
      <c r="B19" s="171" t="s">
        <v>115</v>
      </c>
      <c r="C19" s="172"/>
      <c r="D19" s="337"/>
      <c r="E19" s="335" t="e">
        <f>+E15/Kokonaisuus!D126</f>
        <v>#DIV/0!</v>
      </c>
      <c r="F19" s="255"/>
    </row>
    <row r="20" spans="1:7" s="255" customFormat="1" ht="24" customHeight="1" x14ac:dyDescent="0.4">
      <c r="B20" s="249"/>
      <c r="C20" s="249"/>
      <c r="D20" s="249"/>
      <c r="E20" s="338"/>
    </row>
    <row r="21" spans="1:7" s="255" customFormat="1" ht="25.5" customHeight="1" x14ac:dyDescent="0.4">
      <c r="B21" s="249"/>
      <c r="C21" s="249"/>
      <c r="D21" s="249"/>
      <c r="E21" s="338"/>
    </row>
    <row r="22" spans="1:7" s="255" customFormat="1" ht="25.5" customHeight="1" x14ac:dyDescent="0.4">
      <c r="B22" s="249"/>
      <c r="C22" s="249"/>
      <c r="D22" s="249"/>
      <c r="E22" s="338"/>
    </row>
    <row r="23" spans="1:7" s="167" customFormat="1" ht="25" customHeight="1" x14ac:dyDescent="0.35"/>
    <row r="24" spans="1:7" ht="28.5" x14ac:dyDescent="0.65">
      <c r="B24" s="55" t="s">
        <v>101</v>
      </c>
      <c r="C24" s="251"/>
      <c r="D24" s="333">
        <v>44196</v>
      </c>
      <c r="E24" s="251"/>
      <c r="G24" s="167"/>
    </row>
    <row r="25" spans="1:7" s="167" customFormat="1" ht="29" thickBot="1" x14ac:dyDescent="0.7">
      <c r="B25" s="253"/>
      <c r="C25" s="254"/>
      <c r="D25" s="254"/>
      <c r="E25" s="254"/>
    </row>
    <row r="26" spans="1:7" ht="21.5" thickBot="1" x14ac:dyDescent="0.55000000000000004">
      <c r="B26" s="137" t="s">
        <v>102</v>
      </c>
      <c r="C26" s="155" t="s">
        <v>105</v>
      </c>
      <c r="D26" s="157" t="s">
        <v>103</v>
      </c>
      <c r="E26" s="158" t="s">
        <v>105</v>
      </c>
    </row>
    <row r="27" spans="1:7" ht="23.5" x14ac:dyDescent="0.55000000000000004">
      <c r="B27" s="57" t="s">
        <v>119</v>
      </c>
      <c r="C27" s="141">
        <v>0</v>
      </c>
      <c r="D27" s="159" t="s">
        <v>3</v>
      </c>
      <c r="E27" s="140" t="s">
        <v>3</v>
      </c>
    </row>
    <row r="28" spans="1:7" ht="21.5" thickBot="1" x14ac:dyDescent="0.55000000000000004">
      <c r="B28" s="60" t="s">
        <v>40</v>
      </c>
      <c r="C28" s="156">
        <v>0</v>
      </c>
      <c r="D28" s="165" t="s">
        <v>104</v>
      </c>
      <c r="E28" s="162">
        <f>+C37-E36</f>
        <v>0</v>
      </c>
    </row>
    <row r="29" spans="1:7" ht="17.5" thickBot="1" x14ac:dyDescent="0.45">
      <c r="B29" s="60" t="s">
        <v>41</v>
      </c>
      <c r="C29" s="141">
        <v>0</v>
      </c>
      <c r="D29" s="142" t="s">
        <v>112</v>
      </c>
      <c r="E29" s="174" t="s">
        <v>3</v>
      </c>
    </row>
    <row r="30" spans="1:7" ht="17" x14ac:dyDescent="0.4">
      <c r="B30" s="72" t="s">
        <v>68</v>
      </c>
      <c r="C30" s="156">
        <f>+C9</f>
        <v>0</v>
      </c>
      <c r="D30" s="175" t="s">
        <v>21</v>
      </c>
      <c r="E30" s="182">
        <v>0</v>
      </c>
    </row>
    <row r="31" spans="1:7" ht="17" x14ac:dyDescent="0.4">
      <c r="B31" s="72" t="s">
        <v>10</v>
      </c>
      <c r="C31" s="141">
        <f>+C10</f>
        <v>0</v>
      </c>
      <c r="D31" s="176" t="s">
        <v>43</v>
      </c>
      <c r="E31" s="183">
        <v>0</v>
      </c>
    </row>
    <row r="32" spans="1:7" ht="17" x14ac:dyDescent="0.4">
      <c r="B32" s="72" t="s">
        <v>106</v>
      </c>
      <c r="C32" s="156">
        <v>0</v>
      </c>
      <c r="D32" s="177" t="s">
        <v>22</v>
      </c>
      <c r="E32" s="183">
        <v>0</v>
      </c>
    </row>
    <row r="33" spans="1:6" ht="17" x14ac:dyDescent="0.4">
      <c r="B33" s="72" t="s">
        <v>107</v>
      </c>
      <c r="C33" s="141">
        <v>0</v>
      </c>
      <c r="D33" s="178" t="s">
        <v>24</v>
      </c>
      <c r="E33" s="183">
        <v>0</v>
      </c>
    </row>
    <row r="34" spans="1:6" ht="17" x14ac:dyDescent="0.4">
      <c r="B34" s="72" t="s">
        <v>108</v>
      </c>
      <c r="C34" s="156">
        <f>+Kokonaisuus!E34</f>
        <v>0</v>
      </c>
      <c r="D34" s="178" t="s">
        <v>6</v>
      </c>
      <c r="E34" s="183"/>
    </row>
    <row r="35" spans="1:6" ht="17" x14ac:dyDescent="0.4">
      <c r="B35" s="138" t="s">
        <v>3</v>
      </c>
      <c r="C35" s="139" t="s">
        <v>3</v>
      </c>
      <c r="D35" s="178" t="s">
        <v>109</v>
      </c>
      <c r="E35" s="183"/>
    </row>
    <row r="36" spans="1:6" ht="17.5" thickBot="1" x14ac:dyDescent="0.45">
      <c r="B36" s="151" t="s">
        <v>110</v>
      </c>
      <c r="C36" s="17">
        <v>0</v>
      </c>
      <c r="D36" s="179" t="s">
        <v>36</v>
      </c>
      <c r="E36" s="181">
        <f>SUM(E30:E35)</f>
        <v>0</v>
      </c>
    </row>
    <row r="37" spans="1:6" ht="17.5" thickBot="1" x14ac:dyDescent="0.45">
      <c r="B37" s="22" t="s">
        <v>39</v>
      </c>
      <c r="C37" s="163">
        <f>SUM(C27:C36)</f>
        <v>0</v>
      </c>
      <c r="D37" s="152" t="s">
        <v>111</v>
      </c>
      <c r="E37" s="164">
        <f>+E36+E28</f>
        <v>0</v>
      </c>
    </row>
    <row r="38" spans="1:6" ht="18.5" customHeight="1" thickBot="1" x14ac:dyDescent="0.7">
      <c r="B38" s="153"/>
      <c r="C38" s="154"/>
      <c r="D38" s="154"/>
      <c r="E38" s="154"/>
    </row>
    <row r="39" spans="1:6" s="2" customFormat="1" ht="17" x14ac:dyDescent="0.4">
      <c r="A39" s="255"/>
      <c r="B39" s="168" t="s">
        <v>113</v>
      </c>
      <c r="C39" s="169"/>
      <c r="D39" s="169"/>
      <c r="E39" s="170" t="e">
        <f>+E28/C37</f>
        <v>#DIV/0!</v>
      </c>
      <c r="F39" s="255"/>
    </row>
    <row r="40" spans="1:6" s="2" customFormat="1" ht="17.5" thickBot="1" x14ac:dyDescent="0.45">
      <c r="A40" s="255"/>
      <c r="B40" s="171" t="s">
        <v>115</v>
      </c>
      <c r="C40" s="172"/>
      <c r="D40" s="172"/>
      <c r="E40" s="173" t="e">
        <f>+E36/Kokonaisuus!E126</f>
        <v>#DIV/0!</v>
      </c>
      <c r="F40" s="255"/>
    </row>
    <row r="41" spans="1:6" s="255" customFormat="1" ht="24" customHeight="1" x14ac:dyDescent="0.4">
      <c r="B41" s="249"/>
      <c r="C41" s="249"/>
      <c r="D41" s="249"/>
      <c r="E41" s="338"/>
    </row>
    <row r="42" spans="1:6" s="255" customFormat="1" ht="25.5" customHeight="1" x14ac:dyDescent="0.4">
      <c r="B42" s="249"/>
      <c r="C42" s="249"/>
      <c r="D42" s="249"/>
      <c r="E42" s="338"/>
    </row>
    <row r="43" spans="1:6" s="255" customFormat="1" ht="25.5" customHeight="1" x14ac:dyDescent="0.4">
      <c r="B43" s="249"/>
      <c r="C43" s="249"/>
      <c r="D43" s="249"/>
      <c r="E43" s="338"/>
    </row>
    <row r="44" spans="1:6" s="167" customFormat="1" ht="25" customHeight="1" x14ac:dyDescent="0.35"/>
    <row r="45" spans="1:6" s="167" customFormat="1" ht="28.5" x14ac:dyDescent="0.65">
      <c r="B45" s="253"/>
      <c r="C45" s="254"/>
      <c r="D45" s="254"/>
      <c r="E45" s="254"/>
    </row>
    <row r="46" spans="1:6" ht="28.5" x14ac:dyDescent="0.65">
      <c r="B46" s="55" t="s">
        <v>101</v>
      </c>
      <c r="C46" s="251"/>
      <c r="D46" s="252" t="s">
        <v>137</v>
      </c>
      <c r="E46" s="251"/>
    </row>
    <row r="47" spans="1:6" s="167" customFormat="1" ht="29" thickBot="1" x14ac:dyDescent="0.7">
      <c r="B47" s="253"/>
      <c r="C47" s="254"/>
      <c r="D47" s="254"/>
      <c r="E47" s="254"/>
    </row>
    <row r="48" spans="1:6" ht="21.5" thickBot="1" x14ac:dyDescent="0.55000000000000004">
      <c r="B48" s="137" t="s">
        <v>102</v>
      </c>
      <c r="C48" s="155" t="s">
        <v>105</v>
      </c>
      <c r="D48" s="157" t="s">
        <v>103</v>
      </c>
      <c r="E48" s="158" t="s">
        <v>105</v>
      </c>
    </row>
    <row r="49" spans="1:6" ht="23.5" x14ac:dyDescent="0.55000000000000004">
      <c r="B49" s="57" t="s">
        <v>2</v>
      </c>
      <c r="C49" s="141">
        <v>0</v>
      </c>
      <c r="D49" s="159" t="s">
        <v>3</v>
      </c>
      <c r="E49" s="140" t="s">
        <v>3</v>
      </c>
    </row>
    <row r="50" spans="1:6" ht="21.5" thickBot="1" x14ac:dyDescent="0.55000000000000004">
      <c r="B50" s="60" t="s">
        <v>40</v>
      </c>
      <c r="C50" s="156">
        <v>0</v>
      </c>
      <c r="D50" s="165" t="s">
        <v>104</v>
      </c>
      <c r="E50" s="162">
        <f>+C59-E58</f>
        <v>0</v>
      </c>
    </row>
    <row r="51" spans="1:6" ht="17.5" thickBot="1" x14ac:dyDescent="0.45">
      <c r="B51" s="60" t="s">
        <v>41</v>
      </c>
      <c r="C51" s="141">
        <v>0</v>
      </c>
      <c r="D51" s="142" t="s">
        <v>112</v>
      </c>
      <c r="E51" s="174" t="s">
        <v>3</v>
      </c>
    </row>
    <row r="52" spans="1:6" ht="17" x14ac:dyDescent="0.4">
      <c r="B52" s="72" t="s">
        <v>68</v>
      </c>
      <c r="C52" s="156">
        <v>0</v>
      </c>
      <c r="D52" s="175" t="s">
        <v>21</v>
      </c>
      <c r="E52" s="185">
        <v>0</v>
      </c>
    </row>
    <row r="53" spans="1:6" ht="17" x14ac:dyDescent="0.4">
      <c r="B53" s="72" t="s">
        <v>10</v>
      </c>
      <c r="C53" s="141">
        <v>0</v>
      </c>
      <c r="D53" s="176" t="s">
        <v>43</v>
      </c>
      <c r="E53" s="183">
        <v>0</v>
      </c>
    </row>
    <row r="54" spans="1:6" ht="17" x14ac:dyDescent="0.4">
      <c r="B54" s="72" t="s">
        <v>106</v>
      </c>
      <c r="C54" s="156">
        <f>+Kokonaisuus!E51</f>
        <v>0</v>
      </c>
      <c r="D54" s="177" t="s">
        <v>22</v>
      </c>
      <c r="E54" s="183">
        <v>0</v>
      </c>
    </row>
    <row r="55" spans="1:6" ht="17" x14ac:dyDescent="0.4">
      <c r="B55" s="72" t="s">
        <v>107</v>
      </c>
      <c r="C55" s="141">
        <v>0</v>
      </c>
      <c r="D55" s="178" t="s">
        <v>24</v>
      </c>
      <c r="E55" s="183">
        <v>0</v>
      </c>
    </row>
    <row r="56" spans="1:6" ht="17" x14ac:dyDescent="0.4">
      <c r="B56" s="72" t="s">
        <v>108</v>
      </c>
      <c r="C56" s="156">
        <f>+Kokonaisuus!E53</f>
        <v>0</v>
      </c>
      <c r="D56" s="178" t="s">
        <v>6</v>
      </c>
      <c r="E56" s="183"/>
    </row>
    <row r="57" spans="1:6" ht="17.5" thickBot="1" x14ac:dyDescent="0.45">
      <c r="B57" s="138" t="s">
        <v>3</v>
      </c>
      <c r="C57" s="139" t="s">
        <v>3</v>
      </c>
      <c r="D57" s="178" t="s">
        <v>109</v>
      </c>
      <c r="E57" s="180">
        <v>0</v>
      </c>
    </row>
    <row r="58" spans="1:6" ht="17.5" thickBot="1" x14ac:dyDescent="0.45">
      <c r="B58" s="151" t="s">
        <v>110</v>
      </c>
      <c r="C58" s="17">
        <v>0</v>
      </c>
      <c r="D58" s="179" t="s">
        <v>36</v>
      </c>
      <c r="E58" s="184">
        <v>0</v>
      </c>
    </row>
    <row r="59" spans="1:6" ht="17.5" thickBot="1" x14ac:dyDescent="0.45">
      <c r="B59" s="22" t="s">
        <v>39</v>
      </c>
      <c r="C59" s="163">
        <f>SUM(C49:C58)</f>
        <v>0</v>
      </c>
      <c r="D59" s="152" t="s">
        <v>111</v>
      </c>
      <c r="E59" s="164">
        <f>+E58+E50</f>
        <v>0</v>
      </c>
    </row>
    <row r="60" spans="1:6" s="167" customFormat="1" ht="15" thickBot="1" x14ac:dyDescent="0.4"/>
    <row r="61" spans="1:6" s="2" customFormat="1" ht="17" x14ac:dyDescent="0.4">
      <c r="A61" s="255"/>
      <c r="B61" s="168" t="s">
        <v>113</v>
      </c>
      <c r="C61" s="169"/>
      <c r="D61" s="169"/>
      <c r="E61" s="170" t="e">
        <f>+E50/C59</f>
        <v>#DIV/0!</v>
      </c>
      <c r="F61" s="255"/>
    </row>
    <row r="62" spans="1:6" s="2" customFormat="1" ht="17.5" thickBot="1" x14ac:dyDescent="0.45">
      <c r="A62" s="255"/>
      <c r="B62" s="171" t="s">
        <v>115</v>
      </c>
      <c r="C62" s="172"/>
      <c r="D62" s="172"/>
      <c r="E62" s="173" t="e">
        <f>+E58/Kokonaisuus!C126</f>
        <v>#DIV/0!</v>
      </c>
      <c r="F62" s="255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1094-7066-4CD8-BA07-D432221A9C1D}">
  <dimension ref="A2:I23"/>
  <sheetViews>
    <sheetView workbookViewId="0">
      <selection activeCell="I5" sqref="I5"/>
    </sheetView>
  </sheetViews>
  <sheetFormatPr defaultRowHeight="14.5" x14ac:dyDescent="0.35"/>
  <cols>
    <col min="1" max="1" width="4" style="76" customWidth="1"/>
    <col min="2" max="2" width="29.08984375" customWidth="1"/>
    <col min="3" max="3" width="11" customWidth="1"/>
    <col min="4" max="5" width="10.08984375" customWidth="1"/>
    <col min="6" max="6" width="8.36328125" customWidth="1"/>
    <col min="7" max="7" width="10.453125" customWidth="1"/>
    <col min="8" max="8" width="9.26953125" bestFit="1" customWidth="1"/>
    <col min="9" max="9" width="6.54296875" customWidth="1"/>
  </cols>
  <sheetData>
    <row r="2" spans="1:9" ht="15" thickBot="1" x14ac:dyDescent="0.4"/>
    <row r="3" spans="1:9" s="84" customFormat="1" ht="26" x14ac:dyDescent="0.6">
      <c r="A3" s="77"/>
      <c r="B3" s="85" t="s">
        <v>74</v>
      </c>
      <c r="C3" s="86" t="s">
        <v>59</v>
      </c>
      <c r="D3" s="87" t="s">
        <v>60</v>
      </c>
      <c r="E3" s="86" t="s">
        <v>63</v>
      </c>
      <c r="F3" s="90" t="s">
        <v>61</v>
      </c>
      <c r="G3" s="86"/>
      <c r="H3" s="88"/>
      <c r="I3" s="89" t="s">
        <v>66</v>
      </c>
    </row>
    <row r="4" spans="1:9" s="84" customFormat="1" x14ac:dyDescent="0.35">
      <c r="A4" s="77"/>
      <c r="B4" s="78" t="s">
        <v>121</v>
      </c>
      <c r="C4" s="79"/>
      <c r="D4" s="80"/>
      <c r="E4" s="79" t="s">
        <v>9</v>
      </c>
      <c r="F4" s="81" t="s">
        <v>62</v>
      </c>
      <c r="G4" s="79" t="s">
        <v>64</v>
      </c>
      <c r="H4" s="82" t="s">
        <v>9</v>
      </c>
      <c r="I4" s="83" t="s">
        <v>75</v>
      </c>
    </row>
    <row r="5" spans="1:9" x14ac:dyDescent="0.35">
      <c r="B5" s="50"/>
      <c r="C5" s="47">
        <v>0</v>
      </c>
      <c r="D5" s="49">
        <v>0</v>
      </c>
      <c r="E5" s="47">
        <f>+C5*D5</f>
        <v>0</v>
      </c>
      <c r="F5" s="243">
        <v>0</v>
      </c>
      <c r="G5" s="244">
        <v>0</v>
      </c>
      <c r="H5" s="245">
        <f>+F5*G5</f>
        <v>0</v>
      </c>
      <c r="I5" s="91" t="e">
        <f>+C5/H5</f>
        <v>#DIV/0!</v>
      </c>
    </row>
    <row r="6" spans="1:9" x14ac:dyDescent="0.35">
      <c r="B6" s="50"/>
      <c r="C6" s="47">
        <v>0</v>
      </c>
      <c r="D6" s="49">
        <v>0</v>
      </c>
      <c r="E6" s="47">
        <f>+C6*D6</f>
        <v>0</v>
      </c>
      <c r="F6" s="243">
        <v>0</v>
      </c>
      <c r="G6" s="244">
        <v>0</v>
      </c>
      <c r="H6" s="245">
        <f>+F6*G6</f>
        <v>0</v>
      </c>
      <c r="I6" s="48" t="e">
        <f>+C6/H6</f>
        <v>#DIV/0!</v>
      </c>
    </row>
    <row r="7" spans="1:9" x14ac:dyDescent="0.35">
      <c r="B7" s="50"/>
      <c r="C7" s="47">
        <v>0</v>
      </c>
      <c r="D7" s="49">
        <v>0</v>
      </c>
      <c r="E7" s="47">
        <f t="shared" ref="E7:E9" si="0">+C7*D7</f>
        <v>0</v>
      </c>
      <c r="F7" s="243">
        <v>0</v>
      </c>
      <c r="G7" s="244">
        <v>0</v>
      </c>
      <c r="H7" s="245">
        <f t="shared" ref="H7:H9" si="1">+F7*G7</f>
        <v>0</v>
      </c>
      <c r="I7" s="48" t="e">
        <f t="shared" ref="I7:I9" si="2">+C7/H7</f>
        <v>#DIV/0!</v>
      </c>
    </row>
    <row r="8" spans="1:9" x14ac:dyDescent="0.35">
      <c r="B8" s="50"/>
      <c r="C8" s="47">
        <v>0</v>
      </c>
      <c r="D8" s="49">
        <v>0</v>
      </c>
      <c r="E8" s="47">
        <f t="shared" si="0"/>
        <v>0</v>
      </c>
      <c r="F8" s="243">
        <v>0</v>
      </c>
      <c r="G8" s="244">
        <v>0</v>
      </c>
      <c r="H8" s="245">
        <f t="shared" si="1"/>
        <v>0</v>
      </c>
      <c r="I8" s="48" t="e">
        <f t="shared" si="2"/>
        <v>#DIV/0!</v>
      </c>
    </row>
    <row r="9" spans="1:9" x14ac:dyDescent="0.35">
      <c r="B9" s="50"/>
      <c r="C9" s="47">
        <v>0</v>
      </c>
      <c r="D9" s="49">
        <v>0</v>
      </c>
      <c r="E9" s="47">
        <f t="shared" si="0"/>
        <v>0</v>
      </c>
      <c r="F9" s="243">
        <v>0</v>
      </c>
      <c r="G9" s="244">
        <v>0</v>
      </c>
      <c r="H9" s="245">
        <f t="shared" si="1"/>
        <v>0</v>
      </c>
      <c r="I9" s="48" t="e">
        <f t="shared" si="2"/>
        <v>#DIV/0!</v>
      </c>
    </row>
    <row r="10" spans="1:9" x14ac:dyDescent="0.35">
      <c r="B10" s="50"/>
      <c r="C10" s="47">
        <v>0</v>
      </c>
      <c r="D10" s="49">
        <v>0</v>
      </c>
      <c r="E10" s="47">
        <f t="shared" ref="E10:E11" si="3">+C10*D10</f>
        <v>0</v>
      </c>
      <c r="F10" s="243">
        <v>0</v>
      </c>
      <c r="G10" s="244">
        <v>0</v>
      </c>
      <c r="H10" s="245">
        <f t="shared" ref="H10:H11" si="4">+F10*G10</f>
        <v>0</v>
      </c>
      <c r="I10" s="91" t="e">
        <f>+C10/H10</f>
        <v>#DIV/0!</v>
      </c>
    </row>
    <row r="11" spans="1:9" ht="15" thickBot="1" x14ac:dyDescent="0.4">
      <c r="B11" s="50" t="s">
        <v>43</v>
      </c>
      <c r="C11" s="47">
        <v>0</v>
      </c>
      <c r="D11" s="49">
        <v>0</v>
      </c>
      <c r="E11" s="47">
        <f t="shared" si="3"/>
        <v>0</v>
      </c>
      <c r="F11" s="243">
        <v>0</v>
      </c>
      <c r="G11" s="244">
        <v>0</v>
      </c>
      <c r="H11" s="245">
        <f t="shared" si="4"/>
        <v>0</v>
      </c>
      <c r="I11" s="91"/>
    </row>
    <row r="12" spans="1:9" ht="15" thickBot="1" x14ac:dyDescent="0.4">
      <c r="B12" s="73" t="s">
        <v>76</v>
      </c>
      <c r="C12" s="74">
        <f>SUM(C5:C11)</f>
        <v>0</v>
      </c>
      <c r="D12" s="92" t="e">
        <f>+E12/C12</f>
        <v>#DIV/0!</v>
      </c>
      <c r="E12" s="74">
        <f t="shared" ref="E12:H12" si="5">SUM(E5:E11)</f>
        <v>0</v>
      </c>
      <c r="F12" s="246">
        <f t="shared" si="5"/>
        <v>0</v>
      </c>
      <c r="G12" s="246">
        <f t="shared" si="5"/>
        <v>0</v>
      </c>
      <c r="H12" s="246">
        <f t="shared" si="5"/>
        <v>0</v>
      </c>
      <c r="I12" s="75" t="s">
        <v>3</v>
      </c>
    </row>
    <row r="13" spans="1:9" ht="15" thickBot="1" x14ac:dyDescent="0.4"/>
    <row r="14" spans="1:9" ht="18.5" x14ac:dyDescent="0.45">
      <c r="B14" s="247" t="s">
        <v>122</v>
      </c>
      <c r="C14" s="86" t="s">
        <v>59</v>
      </c>
      <c r="D14" s="87" t="s">
        <v>60</v>
      </c>
      <c r="E14" s="86" t="s">
        <v>63</v>
      </c>
      <c r="F14" s="90" t="s">
        <v>61</v>
      </c>
      <c r="G14" s="86"/>
      <c r="H14" s="88"/>
      <c r="I14" s="89" t="s">
        <v>66</v>
      </c>
    </row>
    <row r="15" spans="1:9" x14ac:dyDescent="0.35">
      <c r="B15" s="78" t="s">
        <v>123</v>
      </c>
      <c r="C15" s="79"/>
      <c r="D15" s="80"/>
      <c r="E15" s="79" t="s">
        <v>9</v>
      </c>
      <c r="F15" s="81" t="s">
        <v>62</v>
      </c>
      <c r="G15" s="79" t="s">
        <v>64</v>
      </c>
      <c r="H15" s="82" t="s">
        <v>9</v>
      </c>
      <c r="I15" s="83" t="s">
        <v>75</v>
      </c>
    </row>
    <row r="16" spans="1:9" x14ac:dyDescent="0.35">
      <c r="B16" s="50"/>
      <c r="C16" s="47">
        <v>0</v>
      </c>
      <c r="D16" s="49">
        <v>0</v>
      </c>
      <c r="E16" s="47">
        <f>+C16*D16</f>
        <v>0</v>
      </c>
      <c r="F16" s="243">
        <v>0</v>
      </c>
      <c r="G16" s="244">
        <v>0</v>
      </c>
      <c r="H16" s="245">
        <f>+F16*G16</f>
        <v>0</v>
      </c>
      <c r="I16" s="91" t="e">
        <f>+C16/H16</f>
        <v>#DIV/0!</v>
      </c>
    </row>
    <row r="17" spans="2:9" x14ac:dyDescent="0.35">
      <c r="B17" s="50"/>
      <c r="C17" s="47">
        <v>0</v>
      </c>
      <c r="D17" s="49">
        <v>0</v>
      </c>
      <c r="E17" s="47">
        <f>+C17*D17</f>
        <v>0</v>
      </c>
      <c r="F17" s="243">
        <v>0</v>
      </c>
      <c r="G17" s="244">
        <v>0</v>
      </c>
      <c r="H17" s="245">
        <f>+F17*G17</f>
        <v>0</v>
      </c>
      <c r="I17" s="48" t="e">
        <f>+C17/H17</f>
        <v>#DIV/0!</v>
      </c>
    </row>
    <row r="18" spans="2:9" x14ac:dyDescent="0.35">
      <c r="B18" s="50"/>
      <c r="C18" s="47">
        <v>0</v>
      </c>
      <c r="D18" s="49">
        <v>0</v>
      </c>
      <c r="E18" s="47">
        <f t="shared" ref="E18:E22" si="6">+C18*D18</f>
        <v>0</v>
      </c>
      <c r="F18" s="243">
        <v>0</v>
      </c>
      <c r="G18" s="244">
        <v>0</v>
      </c>
      <c r="H18" s="245">
        <f t="shared" ref="H18:H22" si="7">+F18*G18</f>
        <v>0</v>
      </c>
      <c r="I18" s="48" t="e">
        <f t="shared" ref="I18:I20" si="8">+C18/H18</f>
        <v>#DIV/0!</v>
      </c>
    </row>
    <row r="19" spans="2:9" x14ac:dyDescent="0.35">
      <c r="B19" s="50"/>
      <c r="C19" s="47">
        <v>0</v>
      </c>
      <c r="D19" s="49">
        <v>0</v>
      </c>
      <c r="E19" s="47">
        <f t="shared" si="6"/>
        <v>0</v>
      </c>
      <c r="F19" s="243">
        <v>0</v>
      </c>
      <c r="G19" s="244">
        <v>0</v>
      </c>
      <c r="H19" s="245">
        <f t="shared" si="7"/>
        <v>0</v>
      </c>
      <c r="I19" s="48" t="e">
        <f t="shared" si="8"/>
        <v>#DIV/0!</v>
      </c>
    </row>
    <row r="20" spans="2:9" x14ac:dyDescent="0.35">
      <c r="B20" s="50"/>
      <c r="C20" s="47">
        <v>0</v>
      </c>
      <c r="D20" s="49">
        <v>0</v>
      </c>
      <c r="E20" s="47">
        <f t="shared" si="6"/>
        <v>0</v>
      </c>
      <c r="F20" s="243">
        <v>0</v>
      </c>
      <c r="G20" s="244">
        <v>0</v>
      </c>
      <c r="H20" s="245">
        <f t="shared" si="7"/>
        <v>0</v>
      </c>
      <c r="I20" s="48" t="e">
        <f t="shared" si="8"/>
        <v>#DIV/0!</v>
      </c>
    </row>
    <row r="21" spans="2:9" x14ac:dyDescent="0.35">
      <c r="B21" s="50"/>
      <c r="C21" s="47">
        <v>0</v>
      </c>
      <c r="D21" s="49">
        <v>0</v>
      </c>
      <c r="E21" s="47">
        <f t="shared" si="6"/>
        <v>0</v>
      </c>
      <c r="F21" s="243">
        <v>0</v>
      </c>
      <c r="G21" s="244">
        <v>0</v>
      </c>
      <c r="H21" s="245">
        <f t="shared" si="7"/>
        <v>0</v>
      </c>
      <c r="I21" s="91" t="e">
        <f>+C21/H21</f>
        <v>#DIV/0!</v>
      </c>
    </row>
    <row r="22" spans="2:9" ht="15" thickBot="1" x14ac:dyDescent="0.4">
      <c r="B22" s="50" t="s">
        <v>43</v>
      </c>
      <c r="C22" s="47">
        <v>0</v>
      </c>
      <c r="D22" s="49">
        <v>0</v>
      </c>
      <c r="E22" s="47">
        <f t="shared" si="6"/>
        <v>0</v>
      </c>
      <c r="F22" s="243">
        <v>0</v>
      </c>
      <c r="G22" s="244">
        <v>0</v>
      </c>
      <c r="H22" s="245">
        <f t="shared" si="7"/>
        <v>0</v>
      </c>
      <c r="I22" s="91"/>
    </row>
    <row r="23" spans="2:9" ht="15" thickBot="1" x14ac:dyDescent="0.4">
      <c r="B23" s="73" t="s">
        <v>124</v>
      </c>
      <c r="C23" s="74">
        <f>SUM(C16:C22)</f>
        <v>0</v>
      </c>
      <c r="D23" s="92" t="e">
        <f>+E23/C23</f>
        <v>#DIV/0!</v>
      </c>
      <c r="E23" s="74">
        <f t="shared" ref="E23:G23" si="9">SUM(E16:E22)</f>
        <v>0</v>
      </c>
      <c r="F23" s="246">
        <f t="shared" si="9"/>
        <v>0</v>
      </c>
      <c r="G23" s="246">
        <f t="shared" si="9"/>
        <v>0</v>
      </c>
      <c r="H23" s="246">
        <f>SUM(H16:H22)</f>
        <v>0</v>
      </c>
      <c r="I23" s="75" t="s">
        <v>3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AEB31D372AA4181DE8E9B37730D98" ma:contentTypeVersion="11" ma:contentTypeDescription="Create a new document." ma:contentTypeScope="" ma:versionID="cac6e85b8dff3153c9afd45181e7c41d">
  <xsd:schema xmlns:xsd="http://www.w3.org/2001/XMLSchema" xmlns:xs="http://www.w3.org/2001/XMLSchema" xmlns:p="http://schemas.microsoft.com/office/2006/metadata/properties" xmlns:ns3="01920dbc-d286-43c4-882a-16d45dd4b772" xmlns:ns4="b385b75e-370f-40be-aeb2-9c08eef8eef0" targetNamespace="http://schemas.microsoft.com/office/2006/metadata/properties" ma:root="true" ma:fieldsID="ffe19b8287cba3d06e58fabf8297538d" ns3:_="" ns4:_="">
    <xsd:import namespace="01920dbc-d286-43c4-882a-16d45dd4b772"/>
    <xsd:import namespace="b385b75e-370f-40be-aeb2-9c08eef8eef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20dbc-d286-43c4-882a-16d45dd4b7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5b75e-370f-40be-aeb2-9c08eef8ee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086ED2-8CA9-49C8-81BB-16525D65F711}">
  <ds:schemaRefs>
    <ds:schemaRef ds:uri="http://schemas.microsoft.com/office/2006/metadata/properties"/>
    <ds:schemaRef ds:uri="http://purl.org/dc/elements/1.1/"/>
    <ds:schemaRef ds:uri="01920dbc-d286-43c4-882a-16d45dd4b77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385b75e-370f-40be-aeb2-9c08eef8eef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C7A8EC-B8CC-4121-BFD5-3CB809175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9A2F07-E3ED-468E-B81B-1314A63A1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20dbc-d286-43c4-882a-16d45dd4b772"/>
    <ds:schemaRef ds:uri="b385b75e-370f-40be-aeb2-9c08eef8ee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Kokonaisuus</vt:lpstr>
      <vt:lpstr>Tase</vt:lpstr>
      <vt:lpstr>Lainaerittely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2022-08-19T12:06:31Z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0x01010012EAEB31D372AA4181DE8E9B37730D98</vt:lpwstr>
  </property>
</Properties>
</file>